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8 - A RFRD 2025\"/>
    </mc:Choice>
  </mc:AlternateContent>
  <xr:revisionPtr revIDLastSave="0" documentId="13_ncr:1_{27C4B399-3270-448F-B465-E7856CAB0ADD}" xr6:coauthVersionLast="36" xr6:coauthVersionMax="36" xr10:uidLastSave="{00000000-0000-0000-0000-000000000000}"/>
  <bookViews>
    <workbookView xWindow="0" yWindow="0" windowWidth="28800" windowHeight="11325" xr2:uid="{7F6F391D-F38D-4E9E-AD6C-A444C9ED92C0}"/>
  </bookViews>
  <sheets>
    <sheet name="gm podst" sheetId="1" r:id="rId1"/>
  </sheets>
  <externalReferences>
    <externalReference r:id="rId2"/>
  </externalReferences>
  <definedNames>
    <definedName name="_xlnm._FilterDatabase" localSheetId="0" hidden="1">'gm podst'!$D$1:$D$131</definedName>
    <definedName name="_xlnm.Print_Area" localSheetId="0">'gm podst'!$A$1:$Z$132</definedName>
    <definedName name="_xlnm.Print_Titles" localSheetId="0">'gm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7" i="1" l="1"/>
  <c r="Y127" i="1"/>
  <c r="X127" i="1"/>
  <c r="W127" i="1"/>
  <c r="V127" i="1"/>
  <c r="U127" i="1"/>
  <c r="T127" i="1"/>
  <c r="S127" i="1"/>
  <c r="R127" i="1"/>
  <c r="Q127" i="1"/>
  <c r="P127" i="1"/>
  <c r="O127" i="1"/>
  <c r="L127" i="1"/>
  <c r="AB127" i="1" s="1"/>
  <c r="K127" i="1"/>
  <c r="I127" i="1"/>
  <c r="Z126" i="1"/>
  <c r="Y126" i="1"/>
  <c r="X126" i="1"/>
  <c r="W126" i="1"/>
  <c r="V126" i="1"/>
  <c r="T126" i="1"/>
  <c r="S126" i="1"/>
  <c r="R126" i="1"/>
  <c r="Q126" i="1"/>
  <c r="P126" i="1"/>
  <c r="O126" i="1"/>
  <c r="L126" i="1"/>
  <c r="AB126" i="1" s="1"/>
  <c r="K126" i="1"/>
  <c r="I126" i="1"/>
  <c r="AB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L125" i="1"/>
  <c r="AA125" i="1" s="1"/>
  <c r="K125" i="1"/>
  <c r="I125" i="1"/>
  <c r="Z124" i="1"/>
  <c r="Y124" i="1"/>
  <c r="X124" i="1"/>
  <c r="W124" i="1"/>
  <c r="V124" i="1"/>
  <c r="S124" i="1"/>
  <c r="R124" i="1"/>
  <c r="Q124" i="1"/>
  <c r="P124" i="1"/>
  <c r="O124" i="1"/>
  <c r="L124" i="1"/>
  <c r="AB124" i="1" s="1"/>
  <c r="K124" i="1"/>
  <c r="I124" i="1"/>
  <c r="AD123" i="1"/>
  <c r="AC123" i="1"/>
  <c r="AB123" i="1"/>
  <c r="AA123" i="1"/>
  <c r="AD122" i="1"/>
  <c r="AC122" i="1"/>
  <c r="AB122" i="1"/>
  <c r="AA122" i="1"/>
  <c r="AD121" i="1"/>
  <c r="AB121" i="1"/>
  <c r="AC121" i="1" s="1"/>
  <c r="AA121" i="1"/>
  <c r="AD120" i="1"/>
  <c r="AC120" i="1"/>
  <c r="AB120" i="1"/>
  <c r="AA120" i="1"/>
  <c r="AD119" i="1"/>
  <c r="AC119" i="1"/>
  <c r="AB119" i="1"/>
  <c r="AA119" i="1"/>
  <c r="AD118" i="1"/>
  <c r="AB118" i="1"/>
  <c r="AC118" i="1" s="1"/>
  <c r="AA118" i="1"/>
  <c r="AD117" i="1"/>
  <c r="AC117" i="1"/>
  <c r="AB117" i="1"/>
  <c r="AA117" i="1"/>
  <c r="AD116" i="1"/>
  <c r="AC116" i="1"/>
  <c r="AB116" i="1"/>
  <c r="AA116" i="1"/>
  <c r="AD115" i="1"/>
  <c r="AB115" i="1"/>
  <c r="AC115" i="1" s="1"/>
  <c r="AA115" i="1"/>
  <c r="U115" i="1"/>
  <c r="AD114" i="1"/>
  <c r="AB114" i="1"/>
  <c r="AC114" i="1" s="1"/>
  <c r="AA114" i="1"/>
  <c r="AD113" i="1"/>
  <c r="AB113" i="1"/>
  <c r="AC113" i="1" s="1"/>
  <c r="AA113" i="1"/>
  <c r="AD112" i="1"/>
  <c r="AB112" i="1"/>
  <c r="AC112" i="1" s="1"/>
  <c r="AA112" i="1"/>
  <c r="AD111" i="1"/>
  <c r="AB111" i="1"/>
  <c r="AC111" i="1" s="1"/>
  <c r="AA111" i="1"/>
  <c r="AD110" i="1"/>
  <c r="AB110" i="1"/>
  <c r="AC110" i="1" s="1"/>
  <c r="AA110" i="1"/>
  <c r="AD109" i="1"/>
  <c r="AB109" i="1"/>
  <c r="AC109" i="1" s="1"/>
  <c r="AA109" i="1"/>
  <c r="AD108" i="1"/>
  <c r="AB108" i="1"/>
  <c r="AC108" i="1" s="1"/>
  <c r="AA108" i="1"/>
  <c r="AD107" i="1"/>
  <c r="AB107" i="1"/>
  <c r="AC107" i="1" s="1"/>
  <c r="AA107" i="1"/>
  <c r="AD106" i="1"/>
  <c r="AB106" i="1"/>
  <c r="AC106" i="1" s="1"/>
  <c r="AA106" i="1"/>
  <c r="AD105" i="1"/>
  <c r="AB105" i="1"/>
  <c r="AC105" i="1" s="1"/>
  <c r="AA105" i="1"/>
  <c r="AD104" i="1"/>
  <c r="AB104" i="1"/>
  <c r="AC104" i="1" s="1"/>
  <c r="AA104" i="1"/>
  <c r="AD103" i="1"/>
  <c r="AB103" i="1"/>
  <c r="AC103" i="1" s="1"/>
  <c r="AA103" i="1"/>
  <c r="AD102" i="1"/>
  <c r="AB102" i="1"/>
  <c r="AC102" i="1" s="1"/>
  <c r="AA102" i="1"/>
  <c r="AD101" i="1"/>
  <c r="AB101" i="1"/>
  <c r="AC101" i="1" s="1"/>
  <c r="AA101" i="1"/>
  <c r="AD100" i="1"/>
  <c r="AB100" i="1"/>
  <c r="AC100" i="1" s="1"/>
  <c r="AA100" i="1"/>
  <c r="AD99" i="1"/>
  <c r="AB99" i="1"/>
  <c r="AC99" i="1" s="1"/>
  <c r="AA99" i="1"/>
  <c r="AD98" i="1"/>
  <c r="AB98" i="1"/>
  <c r="AC98" i="1" s="1"/>
  <c r="AA98" i="1"/>
  <c r="AD97" i="1"/>
  <c r="AB97" i="1"/>
  <c r="AC97" i="1" s="1"/>
  <c r="AA97" i="1"/>
  <c r="AD96" i="1"/>
  <c r="AB96" i="1"/>
  <c r="AC96" i="1" s="1"/>
  <c r="AA96" i="1"/>
  <c r="AD95" i="1"/>
  <c r="AB95" i="1"/>
  <c r="AC95" i="1" s="1"/>
  <c r="AA95" i="1"/>
  <c r="AD94" i="1"/>
  <c r="AB94" i="1"/>
  <c r="AC94" i="1" s="1"/>
  <c r="AA94" i="1"/>
  <c r="AD93" i="1"/>
  <c r="AB93" i="1"/>
  <c r="AC93" i="1" s="1"/>
  <c r="AA93" i="1"/>
  <c r="AD92" i="1"/>
  <c r="AB92" i="1"/>
  <c r="AC92" i="1" s="1"/>
  <c r="AA92" i="1"/>
  <c r="AD91" i="1"/>
  <c r="AB91" i="1"/>
  <c r="AC91" i="1" s="1"/>
  <c r="AA91" i="1"/>
  <c r="AD90" i="1"/>
  <c r="AB90" i="1"/>
  <c r="AC90" i="1" s="1"/>
  <c r="AA90" i="1"/>
  <c r="AD89" i="1"/>
  <c r="AB89" i="1"/>
  <c r="AC89" i="1" s="1"/>
  <c r="AA89" i="1"/>
  <c r="AD88" i="1"/>
  <c r="AB88" i="1"/>
  <c r="AC88" i="1" s="1"/>
  <c r="AA88" i="1"/>
  <c r="AD87" i="1"/>
  <c r="AB87" i="1"/>
  <c r="AC87" i="1" s="1"/>
  <c r="U87" i="1"/>
  <c r="AA87" i="1" s="1"/>
  <c r="AD86" i="1"/>
  <c r="AC86" i="1"/>
  <c r="AB86" i="1"/>
  <c r="AA86" i="1"/>
  <c r="AD85" i="1"/>
  <c r="AC85" i="1"/>
  <c r="AB85" i="1"/>
  <c r="AA85" i="1"/>
  <c r="AD84" i="1"/>
  <c r="AB84" i="1"/>
  <c r="AC84" i="1" s="1"/>
  <c r="AA84" i="1"/>
  <c r="AD83" i="1"/>
  <c r="AC83" i="1"/>
  <c r="AB83" i="1"/>
  <c r="AA83" i="1"/>
  <c r="AD82" i="1"/>
  <c r="AC82" i="1"/>
  <c r="AB82" i="1"/>
  <c r="AA82" i="1"/>
  <c r="AD81" i="1"/>
  <c r="AB81" i="1"/>
  <c r="AC81" i="1" s="1"/>
  <c r="AA81" i="1"/>
  <c r="AD80" i="1"/>
  <c r="AC80" i="1"/>
  <c r="AB80" i="1"/>
  <c r="AA80" i="1"/>
  <c r="AD79" i="1"/>
  <c r="AC79" i="1"/>
  <c r="AB79" i="1"/>
  <c r="AA79" i="1"/>
  <c r="AD78" i="1"/>
  <c r="AB78" i="1"/>
  <c r="AC78" i="1" s="1"/>
  <c r="AA78" i="1"/>
  <c r="AC77" i="1"/>
  <c r="AB77" i="1"/>
  <c r="U77" i="1"/>
  <c r="AA77" i="1" s="1"/>
  <c r="M77" i="1"/>
  <c r="AD77" i="1" s="1"/>
  <c r="AD76" i="1"/>
  <c r="AC76" i="1"/>
  <c r="AB76" i="1"/>
  <c r="AA76" i="1"/>
  <c r="AD75" i="1"/>
  <c r="AC75" i="1"/>
  <c r="AB75" i="1"/>
  <c r="AA75" i="1"/>
  <c r="U75" i="1"/>
  <c r="AD74" i="1"/>
  <c r="AB74" i="1"/>
  <c r="AC74" i="1" s="1"/>
  <c r="U74" i="1"/>
  <c r="AA74" i="1" s="1"/>
  <c r="AB73" i="1"/>
  <c r="AC73" i="1" s="1"/>
  <c r="AA73" i="1"/>
  <c r="U73" i="1"/>
  <c r="M73" i="1"/>
  <c r="AD73" i="1" s="1"/>
  <c r="AD72" i="1"/>
  <c r="AB72" i="1"/>
  <c r="AC72" i="1" s="1"/>
  <c r="AA72" i="1"/>
  <c r="U72" i="1"/>
  <c r="AD71" i="1"/>
  <c r="AB71" i="1"/>
  <c r="AC71" i="1" s="1"/>
  <c r="U71" i="1"/>
  <c r="AA71" i="1" s="1"/>
  <c r="AD70" i="1"/>
  <c r="AC70" i="1"/>
  <c r="AB70" i="1"/>
  <c r="U70" i="1"/>
  <c r="AA70" i="1" s="1"/>
  <c r="AD69" i="1"/>
  <c r="AB69" i="1"/>
  <c r="AC69" i="1" s="1"/>
  <c r="AA69" i="1"/>
  <c r="AD68" i="1"/>
  <c r="AB68" i="1"/>
  <c r="AC68" i="1" s="1"/>
  <c r="AA68" i="1"/>
  <c r="AD67" i="1"/>
  <c r="AB67" i="1"/>
  <c r="AC67" i="1" s="1"/>
  <c r="U67" i="1"/>
  <c r="AA67" i="1" s="1"/>
  <c r="M67" i="1"/>
  <c r="AD66" i="1"/>
  <c r="AB66" i="1"/>
  <c r="AC66" i="1" s="1"/>
  <c r="U66" i="1"/>
  <c r="AA66" i="1" s="1"/>
  <c r="M66" i="1"/>
  <c r="AD65" i="1"/>
  <c r="AB65" i="1"/>
  <c r="AC65" i="1" s="1"/>
  <c r="AA65" i="1"/>
  <c r="AD64" i="1"/>
  <c r="AB64" i="1"/>
  <c r="AC64" i="1" s="1"/>
  <c r="AA64" i="1"/>
  <c r="AD63" i="1"/>
  <c r="AB63" i="1"/>
  <c r="AC63" i="1" s="1"/>
  <c r="AA63" i="1"/>
  <c r="AD62" i="1"/>
  <c r="AB62" i="1"/>
  <c r="AC62" i="1" s="1"/>
  <c r="AA62" i="1"/>
  <c r="AD61" i="1"/>
  <c r="AB61" i="1"/>
  <c r="AC61" i="1" s="1"/>
  <c r="AA61" i="1"/>
  <c r="AD60" i="1"/>
  <c r="AB60" i="1"/>
  <c r="AC60" i="1" s="1"/>
  <c r="AA60" i="1"/>
  <c r="AD59" i="1"/>
  <c r="AB59" i="1"/>
  <c r="AC59" i="1" s="1"/>
  <c r="U59" i="1"/>
  <c r="AA59" i="1" s="1"/>
  <c r="AD58" i="1"/>
  <c r="AC58" i="1"/>
  <c r="AB58" i="1"/>
  <c r="AA58" i="1"/>
  <c r="AD57" i="1"/>
  <c r="AC57" i="1"/>
  <c r="AB57" i="1"/>
  <c r="AA57" i="1"/>
  <c r="U57" i="1"/>
  <c r="AD56" i="1"/>
  <c r="AB56" i="1"/>
  <c r="AC56" i="1" s="1"/>
  <c r="U56" i="1"/>
  <c r="AA56" i="1" s="1"/>
  <c r="AB55" i="1"/>
  <c r="AC55" i="1" s="1"/>
  <c r="AA55" i="1"/>
  <c r="U55" i="1"/>
  <c r="M55" i="1"/>
  <c r="AD55" i="1" s="1"/>
  <c r="AD54" i="1"/>
  <c r="AB54" i="1"/>
  <c r="AC54" i="1" s="1"/>
  <c r="AA54" i="1"/>
  <c r="U54" i="1"/>
  <c r="AD53" i="1"/>
  <c r="AB53" i="1"/>
  <c r="AC53" i="1" s="1"/>
  <c r="U53" i="1"/>
  <c r="AA53" i="1" s="1"/>
  <c r="AD52" i="1"/>
  <c r="AC52" i="1"/>
  <c r="AB52" i="1"/>
  <c r="U52" i="1"/>
  <c r="AA52" i="1" s="1"/>
  <c r="AD51" i="1"/>
  <c r="AB51" i="1"/>
  <c r="AC51" i="1" s="1"/>
  <c r="U51" i="1"/>
  <c r="AA51" i="1" s="1"/>
  <c r="AD50" i="1"/>
  <c r="AC50" i="1"/>
  <c r="AB50" i="1"/>
  <c r="AA50" i="1"/>
  <c r="U50" i="1"/>
  <c r="AD49" i="1"/>
  <c r="AB49" i="1"/>
  <c r="AC49" i="1" s="1"/>
  <c r="U49" i="1"/>
  <c r="AA49" i="1" s="1"/>
  <c r="AD48" i="1"/>
  <c r="AB48" i="1"/>
  <c r="AC48" i="1" s="1"/>
  <c r="AA48" i="1"/>
  <c r="U48" i="1"/>
  <c r="AD47" i="1"/>
  <c r="AB47" i="1"/>
  <c r="AC47" i="1" s="1"/>
  <c r="U47" i="1"/>
  <c r="AA47" i="1" s="1"/>
  <c r="AD46" i="1"/>
  <c r="AC46" i="1"/>
  <c r="AB46" i="1"/>
  <c r="U46" i="1"/>
  <c r="AA46" i="1" s="1"/>
  <c r="AD45" i="1"/>
  <c r="AB45" i="1"/>
  <c r="AC45" i="1" s="1"/>
  <c r="AA45" i="1"/>
  <c r="AD44" i="1"/>
  <c r="AB44" i="1"/>
  <c r="AC44" i="1" s="1"/>
  <c r="U44" i="1"/>
  <c r="AA44" i="1" s="1"/>
  <c r="AD43" i="1"/>
  <c r="AB43" i="1"/>
  <c r="AC43" i="1" s="1"/>
  <c r="AA43" i="1"/>
  <c r="M43" i="1"/>
  <c r="AD42" i="1"/>
  <c r="AB42" i="1"/>
  <c r="AC42" i="1" s="1"/>
  <c r="U42" i="1"/>
  <c r="AA42" i="1" s="1"/>
  <c r="M42" i="1"/>
  <c r="AD41" i="1"/>
  <c r="AB41" i="1"/>
  <c r="AC41" i="1" s="1"/>
  <c r="AA41" i="1"/>
  <c r="M41" i="1"/>
  <c r="AD40" i="1"/>
  <c r="AC40" i="1"/>
  <c r="AB40" i="1"/>
  <c r="AA40" i="1"/>
  <c r="AD39" i="1"/>
  <c r="AC39" i="1"/>
  <c r="AB39" i="1"/>
  <c r="AA39" i="1"/>
  <c r="U39" i="1"/>
  <c r="AD38" i="1"/>
  <c r="AB38" i="1"/>
  <c r="AC38" i="1" s="1"/>
  <c r="U38" i="1"/>
  <c r="AA38" i="1" s="1"/>
  <c r="M38" i="1"/>
  <c r="AD37" i="1"/>
  <c r="AB37" i="1"/>
  <c r="AC37" i="1" s="1"/>
  <c r="U37" i="1"/>
  <c r="AA37" i="1" s="1"/>
  <c r="M37" i="1"/>
  <c r="AD36" i="1"/>
  <c r="AB36" i="1"/>
  <c r="AC36" i="1" s="1"/>
  <c r="U36" i="1"/>
  <c r="AA36" i="1" s="1"/>
  <c r="AD35" i="1"/>
  <c r="AB35" i="1"/>
  <c r="AC35" i="1" s="1"/>
  <c r="AA35" i="1"/>
  <c r="U35" i="1"/>
  <c r="AD34" i="1"/>
  <c r="AB34" i="1"/>
  <c r="AC34" i="1" s="1"/>
  <c r="U34" i="1"/>
  <c r="AA34" i="1" s="1"/>
  <c r="M34" i="1"/>
  <c r="AD33" i="1"/>
  <c r="AB33" i="1"/>
  <c r="AC33" i="1" s="1"/>
  <c r="U33" i="1"/>
  <c r="AA33" i="1" s="1"/>
  <c r="AD32" i="1"/>
  <c r="AC32" i="1"/>
  <c r="AB32" i="1"/>
  <c r="U32" i="1"/>
  <c r="AA32" i="1" s="1"/>
  <c r="AD31" i="1"/>
  <c r="AB31" i="1"/>
  <c r="AC31" i="1" s="1"/>
  <c r="U31" i="1"/>
  <c r="AA31" i="1" s="1"/>
  <c r="AD30" i="1"/>
  <c r="AC30" i="1"/>
  <c r="AB30" i="1"/>
  <c r="AA30" i="1"/>
  <c r="M30" i="1"/>
  <c r="M127" i="1" s="1"/>
  <c r="AD29" i="1"/>
  <c r="AB29" i="1"/>
  <c r="AC29" i="1" s="1"/>
  <c r="U29" i="1"/>
  <c r="AA29" i="1" s="1"/>
  <c r="AD28" i="1"/>
  <c r="AB28" i="1"/>
  <c r="AC28" i="1" s="1"/>
  <c r="AA28" i="1"/>
  <c r="AD27" i="1"/>
  <c r="AC27" i="1"/>
  <c r="AB27" i="1"/>
  <c r="AA27" i="1"/>
  <c r="AD26" i="1"/>
  <c r="AC26" i="1"/>
  <c r="AB26" i="1"/>
  <c r="AA26" i="1"/>
  <c r="U26" i="1"/>
  <c r="AD25" i="1"/>
  <c r="AB25" i="1"/>
  <c r="AC25" i="1" s="1"/>
  <c r="U25" i="1"/>
  <c r="AA25" i="1" s="1"/>
  <c r="M25" i="1"/>
  <c r="M126" i="1" s="1"/>
  <c r="AD24" i="1"/>
  <c r="AB24" i="1"/>
  <c r="AC24" i="1" s="1"/>
  <c r="U24" i="1"/>
  <c r="U126" i="1" s="1"/>
  <c r="AB23" i="1"/>
  <c r="AC23" i="1" s="1"/>
  <c r="AA23" i="1"/>
  <c r="T23" i="1"/>
  <c r="T124" i="1" s="1"/>
  <c r="M23" i="1"/>
  <c r="AD23" i="1" s="1"/>
  <c r="AD22" i="1"/>
  <c r="AB22" i="1"/>
  <c r="AC22" i="1" s="1"/>
  <c r="AA22" i="1"/>
  <c r="AD21" i="1"/>
  <c r="AC21" i="1"/>
  <c r="AB21" i="1"/>
  <c r="AA21" i="1"/>
  <c r="AD20" i="1"/>
  <c r="AC20" i="1"/>
  <c r="AB20" i="1"/>
  <c r="AA20" i="1"/>
  <c r="AD19" i="1"/>
  <c r="AB19" i="1"/>
  <c r="AC19" i="1" s="1"/>
  <c r="AA19" i="1"/>
  <c r="AD18" i="1"/>
  <c r="AC18" i="1"/>
  <c r="AB18" i="1"/>
  <c r="AA18" i="1"/>
  <c r="AD17" i="1"/>
  <c r="AC17" i="1"/>
  <c r="AB17" i="1"/>
  <c r="AA17" i="1"/>
  <c r="AD16" i="1"/>
  <c r="AB16" i="1"/>
  <c r="AC16" i="1" s="1"/>
  <c r="AA16" i="1"/>
  <c r="M16" i="1"/>
  <c r="AD15" i="1"/>
  <c r="AB15" i="1"/>
  <c r="AC15" i="1" s="1"/>
  <c r="AA15" i="1"/>
  <c r="AD14" i="1"/>
  <c r="AB14" i="1"/>
  <c r="AC14" i="1" s="1"/>
  <c r="AA14" i="1"/>
  <c r="AD13" i="1"/>
  <c r="AB13" i="1"/>
  <c r="AC13" i="1" s="1"/>
  <c r="AA13" i="1"/>
  <c r="AD12" i="1"/>
  <c r="AB12" i="1"/>
  <c r="AC12" i="1" s="1"/>
  <c r="AA12" i="1"/>
  <c r="M12" i="1"/>
  <c r="AC11" i="1"/>
  <c r="AB11" i="1"/>
  <c r="AA11" i="1"/>
  <c r="M11" i="1"/>
  <c r="AD11" i="1" s="1"/>
  <c r="AD10" i="1"/>
  <c r="AB10" i="1"/>
  <c r="AC10" i="1" s="1"/>
  <c r="AA10" i="1"/>
  <c r="AD9" i="1"/>
  <c r="AB9" i="1"/>
  <c r="AC9" i="1" s="1"/>
  <c r="AA9" i="1"/>
  <c r="AD8" i="1"/>
  <c r="AB8" i="1"/>
  <c r="AC8" i="1" s="1"/>
  <c r="AA8" i="1"/>
  <c r="M8" i="1"/>
  <c r="M124" i="1" s="1"/>
  <c r="AD124" i="1" s="1"/>
  <c r="AD7" i="1"/>
  <c r="AC7" i="1"/>
  <c r="AB7" i="1"/>
  <c r="AA7" i="1"/>
  <c r="AD6" i="1"/>
  <c r="AC6" i="1"/>
  <c r="AB6" i="1"/>
  <c r="AA6" i="1"/>
  <c r="AD5" i="1"/>
  <c r="AB5" i="1"/>
  <c r="AC5" i="1" s="1"/>
  <c r="AA5" i="1"/>
  <c r="AD4" i="1"/>
  <c r="AC4" i="1"/>
  <c r="AB4" i="1"/>
  <c r="AA4" i="1"/>
  <c r="AD3" i="1"/>
  <c r="AC3" i="1"/>
  <c r="AB3" i="1"/>
  <c r="AA3" i="1"/>
  <c r="AD126" i="1" l="1"/>
  <c r="AD127" i="1"/>
  <c r="U124" i="1"/>
  <c r="AA124" i="1" s="1"/>
  <c r="M125" i="1"/>
  <c r="AD125" i="1" s="1"/>
  <c r="AA24" i="1"/>
  <c r="AA126" i="1"/>
  <c r="AA127" i="1"/>
</calcChain>
</file>

<file path=xl/sharedStrings.xml><?xml version="1.0" encoding="utf-8"?>
<sst xmlns="http://schemas.openxmlformats.org/spreadsheetml/2006/main" count="794" uniqueCount="394">
  <si>
    <t>L.p.</t>
  </si>
  <si>
    <t>Nr ewid.</t>
  </si>
  <si>
    <t>Zadanie nowe/kontynuowane/wieloletnie [N/K/W]</t>
  </si>
  <si>
    <t>Jednostka Samorządu Terytorialnego</t>
  </si>
  <si>
    <t>TERC</t>
  </si>
  <si>
    <t>Powiat</t>
  </si>
  <si>
    <t>Nazwa zadania</t>
  </si>
  <si>
    <t>Rodzaj zadania</t>
  </si>
  <si>
    <t>Długość odcinka (w km)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</si>
  <si>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</si>
  <si>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Ogółem wartość projektu  (w zł)</t>
  </si>
  <si>
    <t>Wnioskowana kwota dofinansowania
 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</si>
  <si>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</si>
  <si>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</si>
  <si>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</si>
  <si>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</si>
  <si>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</si>
  <si>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</si>
  <si>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</si>
  <si>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30/A/2023</t>
  </si>
  <si>
    <t>K</t>
  </si>
  <si>
    <t>Gmina Busko-Zdrój</t>
  </si>
  <si>
    <t>buski</t>
  </si>
  <si>
    <t>Rozbudowa ulicy Zielonej i ulicy Batalionów Chłopskich nr 314057T w Busku-Zdroju</t>
  </si>
  <si>
    <t>B</t>
  </si>
  <si>
    <t>10.2023 09.2025</t>
  </si>
  <si>
    <t>106/A/2023</t>
  </si>
  <si>
    <t>Gmina Chęciny</t>
  </si>
  <si>
    <t>kielecki</t>
  </si>
  <si>
    <t>Budowa drogi od Osiedla Sosnówka do ul. Partyzantów w Chęcinach</t>
  </si>
  <si>
    <t>09.2023 11.2025</t>
  </si>
  <si>
    <t>28/A/2023</t>
  </si>
  <si>
    <t>Przebudowa i rozbudowa ul. Kochanowskiego nr 314141T, ul. Polnej nr 314105T w Busku-Zdroju</t>
  </si>
  <si>
    <t>10.2023 11.2025</t>
  </si>
  <si>
    <t>213/A/2023</t>
  </si>
  <si>
    <t xml:space="preserve">Budowa dróg wraz z odwodnieniem i oświetleniem na terenie osiedla Skiby, gmina Chęciny - część 2 </t>
  </si>
  <si>
    <t>04.2023 09.2025</t>
  </si>
  <si>
    <t>207/A/2023</t>
  </si>
  <si>
    <t>Gmina Górno</t>
  </si>
  <si>
    <t xml:space="preserve">Budowa drogi do hydroforni w Leszczynach i odcinka w stronę cmentarza, oznaczonej w miejscowym planie zagospodarowania przestrzennego symbolami 2KDD, 3KDD i 5KDD </t>
  </si>
  <si>
    <t>01.2023 10.2025</t>
  </si>
  <si>
    <t>12/A/2024</t>
  </si>
  <si>
    <t>Rozbudowa ul. Rehabilitacyjnej nr 314110T w Busku-Zdroju</t>
  </si>
  <si>
    <t>08.2024 07.2026</t>
  </si>
  <si>
    <t>277/A/2024</t>
  </si>
  <si>
    <t>Gmina Skarżysko-Kościelne</t>
  </si>
  <si>
    <t>skarżyski</t>
  </si>
  <si>
    <t>Budowa ul. Racławickiej w Skarżysku Kościelnym</t>
  </si>
  <si>
    <t>03.2024 10.2025</t>
  </si>
  <si>
    <t>57/A/2024</t>
  </si>
  <si>
    <t>Przebudowa drogi gminnej Siedlce - Wojkowiec (II linia zabudowy)</t>
  </si>
  <si>
    <t>P</t>
  </si>
  <si>
    <t>10.2024 11.2025</t>
  </si>
  <si>
    <t>124/A/2024</t>
  </si>
  <si>
    <t>Budowa dróg wraz z odwodnieniem i oświetleniem na terenie osiedla Skiby, gmina Chęciny - etap 3</t>
  </si>
  <si>
    <t>08.2024 11.2026</t>
  </si>
  <si>
    <t>126/A/2024</t>
  </si>
  <si>
    <t>Budowa dróg wraz z odwodnieniem i oświetleniem na terenie osiedla Skiby, gmina Chęciny - etap 4</t>
  </si>
  <si>
    <t>18/A/2024</t>
  </si>
  <si>
    <t>Rozbudowa ul. Ogrodowej nr 314097T w Busku-Zdroju wraz z budową i przebudową niezbędnej infrastruktury technicznej</t>
  </si>
  <si>
    <t>47/A/2024</t>
  </si>
  <si>
    <t>Gmina Zagnańsk</t>
  </si>
  <si>
    <t>Budowa drogi gminnej ul. Laskowa, gmina Zagnańsk</t>
  </si>
  <si>
    <t>01.2024 11.2025</t>
  </si>
  <si>
    <t>46/A/2024</t>
  </si>
  <si>
    <t>Budowa drogi gminnej w msc. Jaworze, gm. Zagnańsk</t>
  </si>
  <si>
    <t>75/A/2024</t>
  </si>
  <si>
    <t>Gmina Końskie</t>
  </si>
  <si>
    <t>konecki</t>
  </si>
  <si>
    <t>Przebudowa drogi gminnej - ul. Zwycięstwa w Końskich</t>
  </si>
  <si>
    <t>09.2024 10.2025</t>
  </si>
  <si>
    <t>45/A/2024</t>
  </si>
  <si>
    <t>Budowa drogi w msc. Zachełmie ul. Chełmowa w Gminie Zagnańsk</t>
  </si>
  <si>
    <t>76/A/2024</t>
  </si>
  <si>
    <t>Przebudowa drogi gminnej - ul. Mikołaja Kopernika w Końskich</t>
  </si>
  <si>
    <t>78/A/2024</t>
  </si>
  <si>
    <t>Przebudowa drogi gminnej - ul. Robotniczej w Końskich</t>
  </si>
  <si>
    <t>173/A/2024</t>
  </si>
  <si>
    <t>Gmina Ostrowiec Świętokrzyski</t>
  </si>
  <si>
    <t>ostrowiecki</t>
  </si>
  <si>
    <t>Budowa i rozbudowa drogi gminnej nr 302121T - ul. Północnej na odcinku od skrzyżowania z ul. Las Rzeczki do skrzyżowania z ul. lłżecką w Ostrowcu Świętokrzyskim</t>
  </si>
  <si>
    <t>07.2024 10.2025</t>
  </si>
  <si>
    <t>172/A/2024</t>
  </si>
  <si>
    <t>Rozbudowa drogi gminnej nr 302020T - ul. Miodowej na odcinku od skrzyżowania z ul. Zwierzyniecką do skrzyżowania z ul. Gościniec w Ostrowcu Świętokrzyskim</t>
  </si>
  <si>
    <t>07.2024 09.2025</t>
  </si>
  <si>
    <t>171/A/2024</t>
  </si>
  <si>
    <t>Budowa drogi gminnej ul. Zwierzynieckiej w Ostrowcu Świętokrzyskim</t>
  </si>
  <si>
    <t>54/A/2024</t>
  </si>
  <si>
    <t>Gmina Pińczów</t>
  </si>
  <si>
    <t>pińczowski</t>
  </si>
  <si>
    <t>Budowa ulicy w Pińczowie oznaczonej w Miejscowym Planie Zagospodarowania Przestrzennego 3KDD i 5KDD (droga gminna dojazdowa)</t>
  </si>
  <si>
    <t>09.2024 08.2026</t>
  </si>
  <si>
    <t>6/A/2025</t>
  </si>
  <si>
    <t>N</t>
  </si>
  <si>
    <t>Gmina Nowa Słupia</t>
  </si>
  <si>
    <t xml:space="preserve">Budowa drogi gminnej od drogi gminnej 352075T Rudki ul. Spółdzielcza w kierunku drogi wewnętrznej ul. Kościelnej </t>
  </si>
  <si>
    <t>04.2025 03.2026</t>
  </si>
  <si>
    <t>76/A/2025</t>
  </si>
  <si>
    <t>Budowa drogi gminnej łączącej ul. Polną z ul. Denkowską w Ostrowcu Świętokrzyskim</t>
  </si>
  <si>
    <t>06.2025 05.2026</t>
  </si>
  <si>
    <t>5/A/2025</t>
  </si>
  <si>
    <t>Budowa drogi gminnej przy cmentarzu w msc. Nowa Słupia - odcinek od drogi wojewódzkiej DW756 do drogi wojewódzkiej DW751</t>
  </si>
  <si>
    <t>82/A/2025</t>
  </si>
  <si>
    <t>W</t>
  </si>
  <si>
    <t>Budowa ulicy łączącej ul. Ceglaną w Busku-Zdroju z ul. Korczyńską w Zbludowicach wraz z budową ronda</t>
  </si>
  <si>
    <t>06.2025 12.2027</t>
  </si>
  <si>
    <t>26/A/2025</t>
  </si>
  <si>
    <t>Budowa skrzyżowań ul. Starowarszawskiej z ul. Targową oraz ul. Starowarszawskiej z ul. Warszawską i Spółdzielczą w Końskich</t>
  </si>
  <si>
    <t>02.2025 12.2026</t>
  </si>
  <si>
    <t>77/A/2025</t>
  </si>
  <si>
    <t>Przebudowa drogi gminnej nr 302158T - ulicy Osadowej w Ostrowcu Świętokrzyskim</t>
  </si>
  <si>
    <t>75/A/2025</t>
  </si>
  <si>
    <t>Gmina Ożarów</t>
  </si>
  <si>
    <t>opatowski</t>
  </si>
  <si>
    <t>Budowa drogi gminnej Nr 360084T ul. Przemysłowej w mieście Ożarów o początku od skrzyżowania z drogą powiatową ul. Kościuszki i końcu do skrzyżowania z drogą krajową Nr 79 ul. Kochanowskiego</t>
  </si>
  <si>
    <t>04.2025 10.2027</t>
  </si>
  <si>
    <t>33/A/2025</t>
  </si>
  <si>
    <t>Gmina Pacanów</t>
  </si>
  <si>
    <t>Przebudowa drogi gminnej nr 361002T Zołcza - Wójcza w km 1+520 - 2+510</t>
  </si>
  <si>
    <t>06.2025 10.2025</t>
  </si>
  <si>
    <t>38/A/2025</t>
  </si>
  <si>
    <t>Gmina Oleśnica</t>
  </si>
  <si>
    <t>staszowski</t>
  </si>
  <si>
    <t>Poprawa bezpieczeństwa na terenie gminy Oleśnica poprzez przebudowę drogi w miejscowości Borzymów</t>
  </si>
  <si>
    <t>05.2025 10.2025</t>
  </si>
  <si>
    <t>172/A/2025</t>
  </si>
  <si>
    <t>Gmina Rytwiany</t>
  </si>
  <si>
    <t>Przebudowa drogi gminnej nr 371067T w miejscowości Strzegomek</t>
  </si>
  <si>
    <t>01.2025 12.2025</t>
  </si>
  <si>
    <t>24/A/2025</t>
  </si>
  <si>
    <t>Gmina Nowiny</t>
  </si>
  <si>
    <t>Rozbudowa drogi w Bolechowicach na działce nr ewid. 521 wraz z infrastrukturą towarzyszącą</t>
  </si>
  <si>
    <t>183/A/2025</t>
  </si>
  <si>
    <t>Gmina Brody</t>
  </si>
  <si>
    <t>starachowicki</t>
  </si>
  <si>
    <t>Przebudowa drogi wewnętrznej ul. Apteczna w Krynkach i ul. Staszica w Brodach wraz z budową chodnika i oświetlenia</t>
  </si>
  <si>
    <t>03.2025 10.2025</t>
  </si>
  <si>
    <t>162/A/2025</t>
  </si>
  <si>
    <t>Gmina Suchedniów</t>
  </si>
  <si>
    <t>Rozbudowa drogi gminnej nr 389060T - ul. Stokowiec</t>
  </si>
  <si>
    <t>05.2025 04.2026</t>
  </si>
  <si>
    <t>122/A/2025</t>
  </si>
  <si>
    <t>Gmina Sędziszów</t>
  </si>
  <si>
    <t>jędrzejowski</t>
  </si>
  <si>
    <t>Przebudowa drogi gminnej 376033T Wojciechowice - Deszno</t>
  </si>
  <si>
    <t>99/A/2025</t>
  </si>
  <si>
    <t>Gmina Stąporków</t>
  </si>
  <si>
    <t>Remont drogi gminnej nr 386021T Wielka Wieś przez wieś (ulica Wesoła)</t>
  </si>
  <si>
    <t>R</t>
  </si>
  <si>
    <t>04.2025 10.2025</t>
  </si>
  <si>
    <t>4/A/2025</t>
  </si>
  <si>
    <t>Remont drogi gminnej nr 365075T Młodzawy Małe - Mozgawa</t>
  </si>
  <si>
    <t>09.2025 08.2026</t>
  </si>
  <si>
    <t>97/A/2025</t>
  </si>
  <si>
    <t>Gmina Bodzechów</t>
  </si>
  <si>
    <t>Remont drogi gminnej nr 310038T od km 0+000 do km 0+335, ul. Szkolnej w miejscowości Bodzechów</t>
  </si>
  <si>
    <t>03.2025 08.2025</t>
  </si>
  <si>
    <t>174/A/2025</t>
  </si>
  <si>
    <t>Gmina Skarżysko Kościelne</t>
  </si>
  <si>
    <t>Rozbudowa drogi gminnej ul. Polnej w miejscowości Skarżysko Kościelne - etap I</t>
  </si>
  <si>
    <t>06.2025 10.2026</t>
  </si>
  <si>
    <t>149/A/2025</t>
  </si>
  <si>
    <t>Gmina Samborzec</t>
  </si>
  <si>
    <t>sandomierski</t>
  </si>
  <si>
    <t>Przebudowa drogi gminnej nr 373002T Kolonia Janowice - Kolonia Faliszowice o dł. 995,50 mb, od km 0+837 do km 1+832,50, dz. nr ewid. 424, 157</t>
  </si>
  <si>
    <t>04.2025 11.2025</t>
  </si>
  <si>
    <t>120/A/2025</t>
  </si>
  <si>
    <t>Przebudowa ul. Zelejowej na odc. od skrzyżowania z DW 762 do skrzyżowania z drogą gminną na dz. 604 wraz z budową kanalizacji deszczowej</t>
  </si>
  <si>
    <t>05.2025 11.2026</t>
  </si>
  <si>
    <t>114/A/2025</t>
  </si>
  <si>
    <t>Gmina Bieliny</t>
  </si>
  <si>
    <t>Budowa drogi gminnej przy szkole w msc. Lechów na terenie Gminy Bieliny</t>
  </si>
  <si>
    <t>83/A/2025</t>
  </si>
  <si>
    <t>Budowa ulicy Zachodniej nr 314133T w Busku-Zdroju</t>
  </si>
  <si>
    <t>06.2025 11.2027</t>
  </si>
  <si>
    <t>11/A/2025</t>
  </si>
  <si>
    <t>Przebudowa drogi gminnej nr 361071T Pacanów - łącznik między ul. Książnicką a Beszowską</t>
  </si>
  <si>
    <t>128/A/2025</t>
  </si>
  <si>
    <t>Gmina Sandomierz</t>
  </si>
  <si>
    <t>Przebudowa drogi gminnej nr 374003T (ul. K. K. Baczyńskiego) w Sandomierzu</t>
  </si>
  <si>
    <t>124/A/2025</t>
  </si>
  <si>
    <t>Gmina Połaniec</t>
  </si>
  <si>
    <t>Budowa drogi gminnej - ul. Strumykowej w Połańcu</t>
  </si>
  <si>
    <t>03.2025 12.2025</t>
  </si>
  <si>
    <t>125/A/2025</t>
  </si>
  <si>
    <t>Budowa drogi gminnej - KDD6 w Połańcu</t>
  </si>
  <si>
    <t>123/A/2025</t>
  </si>
  <si>
    <t>Przebudowy drogi gminnej G376004 Nowa Wieś - Bugaj - Czekaj</t>
  </si>
  <si>
    <t>53/A/2025</t>
  </si>
  <si>
    <t>Gmina Waśniów</t>
  </si>
  <si>
    <t>Remont drogi nr 393014T w msc. Kraszków na długości 885 mb</t>
  </si>
  <si>
    <t>05.2025 09.2025</t>
  </si>
  <si>
    <t>81/A/2025</t>
  </si>
  <si>
    <t>Gmina Morawica</t>
  </si>
  <si>
    <t xml:space="preserve">Przebudowa drogi i chodnika przy drodze gminnej ul. Zastawie w Bilczy </t>
  </si>
  <si>
    <t>87/A/2025</t>
  </si>
  <si>
    <t>Gmina Skarżysko-Kamienna</t>
  </si>
  <si>
    <t>Budowa ul. Racławickiej nr 303114T w Skarżysku - Kamiennej</t>
  </si>
  <si>
    <t>184/A/2025</t>
  </si>
  <si>
    <t>Przebudowa drogi gminnej nr 313002T ul. Słoneczna w m. Lipie wraz z budową chodnika i oświetlenia</t>
  </si>
  <si>
    <t>179/A/2025</t>
  </si>
  <si>
    <t>Gmina Starachowice</t>
  </si>
  <si>
    <t>Przebudowa ulicy Sadowej w Starachowicach</t>
  </si>
  <si>
    <t>163/A/2025</t>
  </si>
  <si>
    <t>Przebudowa drogi gminnej nr 389010T Mostki - Rogatka</t>
  </si>
  <si>
    <t>164/A/2025</t>
  </si>
  <si>
    <t>Przebudowa drogi gminnej nr 389012T Rogatka - Zalew</t>
  </si>
  <si>
    <t>78/A/2025
rezygnacja
z realizacji zadania</t>
  </si>
  <si>
    <t>Rozbudowa drogi gminnej nr 302024T - ulicy Nowe Piaski w Ostrowcu Świętokrzyskim</t>
  </si>
  <si>
    <t>16/A/2025</t>
  </si>
  <si>
    <t>Gmina Raków</t>
  </si>
  <si>
    <t>Przebudowa drogi gminnej nr 369021T w Szumsku polegająca na budowie chodnika przez wieś</t>
  </si>
  <si>
    <t>08.2025 07.2026</t>
  </si>
  <si>
    <t>133/A/2025
rezygnacja
z realizacji zadania</t>
  </si>
  <si>
    <t>Gmina Pawłów</t>
  </si>
  <si>
    <t>Budowa drogi gminnej nr 362015T Jadowniki Dolne - Rzepin Kolonia</t>
  </si>
  <si>
    <t>129/A/2025
rezygnacja
z realizacji zadania</t>
  </si>
  <si>
    <t>Przebudowa drogi gminnej nr 374038T (ul. Jaśminowej) w Sandomierzu</t>
  </si>
  <si>
    <t>98/A/2025
rezygnacja
z realizacji zadania</t>
  </si>
  <si>
    <t>Remont drogi gminnej nr 310037T od km 0+000 do km 0+413, ul. Polnej w miejscowości Bodzechów</t>
  </si>
  <si>
    <t>23/A/2025
rezygnacja
z realizacji zadania</t>
  </si>
  <si>
    <t>Gmina Piekoszów</t>
  </si>
  <si>
    <t>Budowa drogi dojazdowej do budynku Zespołu Placówek Oświatowych w Piekoszowie</t>
  </si>
  <si>
    <t>134/A/2025
rezygnacja
z realizacji zadania</t>
  </si>
  <si>
    <t>Przebudowa drogi gminnej nr 362023T Chybice - Nieczulice - Etap III</t>
  </si>
  <si>
    <t>156/A/2025
rezygnacja
z realizacji zadania</t>
  </si>
  <si>
    <t>Gmina Włoszczowa</t>
  </si>
  <si>
    <t>włoszczowski</t>
  </si>
  <si>
    <t>Przebudowa i odwodnienie ul. Bp. Jaworskiego, ul. Wyszyńskiego we Włoszczowie</t>
  </si>
  <si>
    <t>85/A/2025</t>
  </si>
  <si>
    <t>Przebudowa ul. Bilskiego nr 303007T w Skarżysku - Kamiennej</t>
  </si>
  <si>
    <t>86/A/2025</t>
  </si>
  <si>
    <t>Budowa ul. Bazaltowej nr 303184T w Skarżysku - Kamiennej</t>
  </si>
  <si>
    <t>72/A/2025</t>
  </si>
  <si>
    <t>Budowa drogi ul. Słoneczna msc. Zagnańsk, gmina Zagnańsk - etap II</t>
  </si>
  <si>
    <t>03.2025 11.2026</t>
  </si>
  <si>
    <t>79/A/2025</t>
  </si>
  <si>
    <t>Przebudowa ul. Bajecznej w Drochowie Dolnym</t>
  </si>
  <si>
    <t>110/A/2025</t>
  </si>
  <si>
    <t>Gmina Wojciechowice</t>
  </si>
  <si>
    <t>Przebudowa drogi gminnej nr 004537T Wojciechowice - Bidziny w km od 0+742 do km 1+697</t>
  </si>
  <si>
    <t>111/A/2025</t>
  </si>
  <si>
    <t>Przebudowa drogi gminnej nr 004503T Łukawka - Stodoły-Wieś od km 0+000 do km 0+850</t>
  </si>
  <si>
    <t>55/A/2025</t>
  </si>
  <si>
    <t>Remont drogi nr 393035T Grzegorzowice - Sarnia Zwola na długości 695 mb</t>
  </si>
  <si>
    <t>80/A/2025</t>
  </si>
  <si>
    <t>Przebudowa drogi i chodnika przy drodze gminnej ul. Parkowej w Morawicy</t>
  </si>
  <si>
    <t>178/A/2025</t>
  </si>
  <si>
    <t>Budowa ulicy Bohaterów Westerplatte w Starachowicach</t>
  </si>
  <si>
    <t>100/A/2025</t>
  </si>
  <si>
    <t>Gmina Szydłów</t>
  </si>
  <si>
    <t>Przebudowa drogi gminnej nr 390020T Grabki Duże - Zielonka przez wieś, od km 0+430 do km 0+690</t>
  </si>
  <si>
    <t>176/A/2025
brak postępowania przetargowego</t>
  </si>
  <si>
    <t>Gmina Staszów</t>
  </si>
  <si>
    <t>Przebudowa ulicy Place w Staszowie</t>
  </si>
  <si>
    <t>04.2025 09.2025</t>
  </si>
  <si>
    <t>51/A/2025</t>
  </si>
  <si>
    <t>Remont ulicy Słabskiej w Pińczowie - droga gminna nr 365040T</t>
  </si>
  <si>
    <t>126/A/2025
rezygnacja z realizacji zadania</t>
  </si>
  <si>
    <t>Remont drogi gminnej nr 366153T w msc. Maśnik</t>
  </si>
  <si>
    <t>153/A/2025</t>
  </si>
  <si>
    <t>Gmina Nowy Korczyn</t>
  </si>
  <si>
    <t>Przebudowa drogi gminnej nr 353012T Grotniki Duże - Grotniki Małe od km 0+000 do km 1+465 długości 1465 mb</t>
  </si>
  <si>
    <t>17/A/2025</t>
  </si>
  <si>
    <t>Gmina Mirzec</t>
  </si>
  <si>
    <t>Rozbudowa drogi gminnej nr 347016T Jagodne Kolonia</t>
  </si>
  <si>
    <t>25/A/2025
rezygnacja
z realizacji zadania</t>
  </si>
  <si>
    <t>Gmina Osiek</t>
  </si>
  <si>
    <t>Budowa drogi gminnej łączącej wieś Suchowola z miejscowością Wiązownica</t>
  </si>
  <si>
    <t>04.2025 12.2025</t>
  </si>
  <si>
    <t>175/A/2025
rezygnacja
z realizacji zadania</t>
  </si>
  <si>
    <t>Budowa ulicy Małopolskiej w Staszowie</t>
  </si>
  <si>
    <t>03.2025 06.2026</t>
  </si>
  <si>
    <t>154/A/2025
brak postępowania przetargowego</t>
  </si>
  <si>
    <t>Przebudowa drogi gminnej nr 353007T Rzegocin - Badrzychowice - Strożyska od km 4+010 do km 4+830 długości 820 mb</t>
  </si>
  <si>
    <t>30/A/2025
rezygnacja
z realizacji zadania</t>
  </si>
  <si>
    <t>Gmina Smyków</t>
  </si>
  <si>
    <t>Przebudowa drogi gminnej nr 382021T - Matyniów - Piaski</t>
  </si>
  <si>
    <t>66/A/2025
rezygnacja
z realizacji zadania</t>
  </si>
  <si>
    <t>Gmina Czarnocin</t>
  </si>
  <si>
    <t>kazimierski</t>
  </si>
  <si>
    <t>Przebudowa drogi gminnej nr 317010T Mikołajów - Stropieszyn w m. Sokolina, odcinek od km 0+000 do km 0+505, na dł. 505 mb</t>
  </si>
  <si>
    <t>101/A/2025
rezygnacja
z realizacji zadania</t>
  </si>
  <si>
    <t>Przebudowa drogi gminnej nr 390025T Korytnica - Osówka od km 2+610 do km 3+079</t>
  </si>
  <si>
    <t>166/A/2025</t>
  </si>
  <si>
    <t>Gmina Strawczyn</t>
  </si>
  <si>
    <t>Remont drogi gminnej nr 388010T w msc. Hucisko</t>
  </si>
  <si>
    <t>96/A/2025
rezygnacja
z realizacji zadania</t>
  </si>
  <si>
    <t>Remont drogi gminnej nr 310041T od km 0+000 do km 0+270, ul. Marcinówka w miejscowości Bodzechów</t>
  </si>
  <si>
    <t>43/A/2025
rezygnacja
z realizacji zadania</t>
  </si>
  <si>
    <t>Gmina Gowarczów</t>
  </si>
  <si>
    <t>Przebudowa drogi wewnętrznej w miejscowości Morzywół</t>
  </si>
  <si>
    <t>03.2025 07.2025</t>
  </si>
  <si>
    <t>52/A/2025
brak postępowania przetargowego</t>
  </si>
  <si>
    <t>Remont drogi gminnej nr 365013T relacji Wola Zagojska Dolna - Wola Zagojska Górna</t>
  </si>
  <si>
    <t>67/A/2025
brak postępowania przetargowego</t>
  </si>
  <si>
    <t>Przebudowa drogi w miejscowości Czarnocin, dz. nr ewid. 823, odcinek od km 0+050 do km 0+526, na dł. 476 mb</t>
  </si>
  <si>
    <t>136/A/2025
brak postępowania prztargowego</t>
  </si>
  <si>
    <t>Gmina Chmielnik</t>
  </si>
  <si>
    <t>Remont chodników w ciągu ulicy 1 Maja w Chmielniku</t>
  </si>
  <si>
    <t>05.2025 06.2026</t>
  </si>
  <si>
    <t>74/A/2025</t>
  </si>
  <si>
    <t>Budowa drogi gminnej nr 400003T ul. Borek w Zagnańsku</t>
  </si>
  <si>
    <t>117/A/2025
rezygnacja
z realizacji zadania</t>
  </si>
  <si>
    <t>Gmina Klimontów</t>
  </si>
  <si>
    <t>Remont drogi gminnej nr 331056T ul. Rynek w Klimontowie</t>
  </si>
  <si>
    <t>155/A/2025
rezygnacja
z realizacji zadania</t>
  </si>
  <si>
    <t>Przebudowa i odwodnienie ul. Bp. Jaworskiego we Włoszczowie</t>
  </si>
  <si>
    <t>159/A/2025
rezygnacja
z realizacji zadania</t>
  </si>
  <si>
    <t>Gmina Lipnik</t>
  </si>
  <si>
    <t>Remont drogi gminnej nr 337004T Słabuszewice - Męczennice w miejscowości Słabuszewice na odcinku 1 460 mb od km 0+360 do km 1+820</t>
  </si>
  <si>
    <t>60/A/2025</t>
  </si>
  <si>
    <t>Gmina Krasocin</t>
  </si>
  <si>
    <t>Budowa ul. Zielone Wzgórze, ul. Podgórskiej, ul. Św. Wojciecha, ul. Północnej i ul. Spacerowej w Olesznie ETAP1: ulice Spacerowa, Zielone Wzgórze i Północna</t>
  </si>
  <si>
    <t>160/A/2025
rezygnacja
z realizacji zadania</t>
  </si>
  <si>
    <t>Remont drogi gminnej nr 337011T Żurawniki - Szwagierków w miejscowości Malice Kościelne na odcinku 1 200 mb od km 0+980 do km 2+180</t>
  </si>
  <si>
    <t>135/A/2025
brak postępowania przetargowego</t>
  </si>
  <si>
    <t>Remont drogi gminnej nr 362001T Godów Gębice</t>
  </si>
  <si>
    <t>56/A/2025
brak postępowania przetargowego</t>
  </si>
  <si>
    <t>Gmina Michałów</t>
  </si>
  <si>
    <t>Remont drogi gminnej nr 345002T Tomaszów przez wieś od km 1+770 do km 2+860 o długości 1090 mb</t>
  </si>
  <si>
    <t>58/A/2025
rezygnacja
z realizacji zadania</t>
  </si>
  <si>
    <t>Gmina Solec-Zdrój</t>
  </si>
  <si>
    <t>Remont drogi gminnej nr 384010T Kików - Zagaje Kikowskie - (Szklanów) w miejscowości Zagaje Kikowskie od km 1+496 do km 1+979 o długości 483 m oraz w miejscowości Kików od km 1+979 do km 2+346 o długości 367 m</t>
  </si>
  <si>
    <t>06.2025 11.2025</t>
  </si>
  <si>
    <t>10/A/2025
brak postępowania przetargowego</t>
  </si>
  <si>
    <t>Remont drogi gminnej nr 361017T Oblekoń "Podchruście" w km 0+760 - 1+465</t>
  </si>
  <si>
    <t>05.2025 11.2025</t>
  </si>
  <si>
    <t>28/A/2025
brak postępowania przetargowego</t>
  </si>
  <si>
    <t>Przebudowa drogi gminnej w miejscowości Małachów</t>
  </si>
  <si>
    <t>3/A/2025
rezygnacja
z realizacji zadania</t>
  </si>
  <si>
    <t>Gmina Łubnice</t>
  </si>
  <si>
    <t xml:space="preserve">Remont drogi gminnej nr 342071T Beszowa - Wymysłów od km 0+007 do km 0+692 </t>
  </si>
  <si>
    <t>18/A/2025
rezygnacja
z realizacji zadania</t>
  </si>
  <si>
    <t>Rozbudowa drogi gminnej nr 347001T Gadka do łąk oraz rozbudowa drogi gminnej nr 347010T Gadka Majorat</t>
  </si>
  <si>
    <t>01.2025 11.2025</t>
  </si>
  <si>
    <t>181/A/2025
rezygnacja
z realizacji zadania</t>
  </si>
  <si>
    <t>Gmina Sadowie</t>
  </si>
  <si>
    <t>Przebudowa drogi wewnętrznej w msc. Biskupice o dł. 550 mb, od km 0+000 do km 0+550, dz. ewid. 33/4 i 33/2</t>
  </si>
  <si>
    <t>64/A/2025
realizacja zadania z innych środków</t>
  </si>
  <si>
    <t>Remont drogi gminnej nr 374011T (ulicy W. Burka) w Sandomierzu</t>
  </si>
  <si>
    <t>44/A/2025</t>
  </si>
  <si>
    <t>Konecki</t>
  </si>
  <si>
    <t>Przebudowa drogi wewnętrznej, ulicy Zamkowej w Gowarczowie (dz. nr ew. 570)</t>
  </si>
  <si>
    <t>03.2025 09.2025</t>
  </si>
  <si>
    <t>177/A/2025
rezygnacja
z realizacji zadania</t>
  </si>
  <si>
    <t>Budowa ulicy Rzeszowskiej w Staszowie</t>
  </si>
  <si>
    <t>161/A/2025
rezygnacja
z realizacji zadania</t>
  </si>
  <si>
    <t>Remont drogi gminnej nr 337001T Gołębiów Szlachecki - Wesołówka w miejscowości Międzygórz na odcinku 1 330 mb od km 1+770 do km 3+100</t>
  </si>
  <si>
    <t>65/A/2025
rezygnacja
z realizacji zadania</t>
  </si>
  <si>
    <t>Przebudowa drogi gminnej nr 317018T Michałowice - Stradów (Kopanina) - Dębiany, odcinek od km 0+000 do km 0+848 na dł. 848 mb</t>
  </si>
  <si>
    <t>21/A/2025
rezygnacja
z realizacji zadania</t>
  </si>
  <si>
    <t>Gmina Opatów</t>
  </si>
  <si>
    <t>Remont drogi gminnej nr 358036T Kobylany - Strzyżowice</t>
  </si>
  <si>
    <t>36/A/2025
rezygnacja
z realizacji zadania</t>
  </si>
  <si>
    <t>Gmina Masłów</t>
  </si>
  <si>
    <t>Przebudowa drogi gminnej ul. Kolonia na działce nr ewid. 1201/1 w Dąbrowie</t>
  </si>
  <si>
    <t>41/A/2025
rezygnacja
z realizacji zadania</t>
  </si>
  <si>
    <t>Gmina Koprzywnica</t>
  </si>
  <si>
    <t>Przebudowa odcinka drogi gminnej 334023T w miejscowości Sośniczany - dz. nr ewid. 693</t>
  </si>
  <si>
    <t>27/A/2025</t>
  </si>
  <si>
    <t>Przebudowa drogi wewnętrznej w miejscowości Gracuch</t>
  </si>
  <si>
    <t>54/A/2025
rezygnacja
z realizacji zadania</t>
  </si>
  <si>
    <t>Remont drogi nr 393024T Sławęcice na długości 345 mb</t>
  </si>
  <si>
    <t>49/A/2025
rezygnacja
z realizacji zadania</t>
  </si>
  <si>
    <t>Gmina Ćmielów</t>
  </si>
  <si>
    <t>Przebudowa drogi gminnej nr 318105T ul. Marii Konopnickiej w m. Ćmielów od KM 0+007,00 do 0+344,35 wraz z przebudową skrzyżowania z ul. Małachowską i odwodnienia oraz przebudową i zabezpieczeniem infrastruktury technicznej</t>
  </si>
  <si>
    <t>05.2025 12.2025</t>
  </si>
  <si>
    <t>48/A/2025
rezygnacja
z realizacji zadania</t>
  </si>
  <si>
    <t>Przebudowa drogi gminnej nr 318103ZT ul. A. Asnyka w m. Ćmielów na odcinku od KM 0+007,60 do 0+168,80 wraz z przebudową skrzyżowania z ul. Małachowską i odwodnienia oraz przebudową i zabezpieczeniem infrastruktury technicznej</t>
  </si>
  <si>
    <t>1/A/2025
brak postępowania przetargowego</t>
  </si>
  <si>
    <t>Gmina Daleszyce</t>
  </si>
  <si>
    <t>Rozbudowa drogi gminnej nr 319021T w msc. Niwy gm. Daleszyce</t>
  </si>
  <si>
    <t>07.2025 06.2026</t>
  </si>
  <si>
    <t>130/A/2025
rezygnacja
z realizacji zadania</t>
  </si>
  <si>
    <t>Gmina Obrazów</t>
  </si>
  <si>
    <t>Remont drogi gminnej nr 4231012T Żurawica - Żurawica od km 0+000 do km 0+525 oraz drogi gminnej ne 4231013T Lenarczyce - Żurawica od km 0+000 do km 0+565 działka o nr ewid. 263 w miejscowości Żurawica</t>
  </si>
  <si>
    <t>37/A/2025
rezygnacja
z realizacji zadania</t>
  </si>
  <si>
    <t>Gmina Łopuszno</t>
  </si>
  <si>
    <t>Remont drogi gminnej nr 341052T</t>
  </si>
  <si>
    <t>62/A/2025
rezygnacja
z realizacji zadania</t>
  </si>
  <si>
    <t>Gmina Bałtów</t>
  </si>
  <si>
    <t>Remont drogi gminnej 306013T w miejscowości Maksymilianów o długości 992 m w km 0+000 do km 0+922</t>
  </si>
  <si>
    <t>29/A/2025
rezygnacja
z realizacji zadania</t>
  </si>
  <si>
    <t>Przebudowa drogi gminnej nr 382010T Matyniów-Sachalin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</si>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</sst>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"/>
    <numFmt numFmtId="165" formatCode="0.000"/>
    <numFmt numFmtId="166" formatCode="#,##0.00_ ;\-#,##0.00\ "/>
    <numFmt numFmtId="167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166" fontId="4" fillId="2" borderId="7" xfId="1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 applyProtection="1">
      <alignment horizontal="center" vertical="center"/>
      <protection hidden="1"/>
    </xf>
    <xf numFmtId="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4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4" fontId="5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7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4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4" borderId="1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/>
    </xf>
    <xf numFmtId="0" fontId="4" fillId="3" borderId="2" xfId="0" applyFont="1" applyFill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3" borderId="2" xfId="0" applyNumberFormat="1" applyFont="1" applyFill="1" applyBorder="1" applyAlignment="1" applyProtection="1">
      <alignment horizontal="center" vertical="center"/>
      <protection hidden="1"/>
    </xf>
    <xf numFmtId="0" fontId="10" fillId="0" borderId="7" xfId="0" applyFont="1" applyBorder="1" applyAlignment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165" fontId="10" fillId="0" borderId="2" xfId="0" applyNumberFormat="1" applyFont="1" applyBorder="1" applyAlignment="1" applyProtection="1">
      <alignment horizontal="center" vertical="center" wrapText="1"/>
      <protection hidden="1"/>
    </xf>
    <xf numFmtId="4" fontId="9" fillId="4" borderId="2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" xfId="0" applyNumberFormat="1" applyFont="1" applyFill="1" applyBorder="1" applyAlignment="1" applyProtection="1">
      <alignment horizontal="right" vertical="center" wrapText="1"/>
      <protection hidden="1"/>
    </xf>
    <xf numFmtId="9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0" borderId="7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vertical="center"/>
    </xf>
    <xf numFmtId="3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horizontal="right" vertical="center" wrapText="1"/>
      <protection hidden="1"/>
    </xf>
    <xf numFmtId="4" fontId="10" fillId="0" borderId="1" xfId="0" applyNumberFormat="1" applyFont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10" fillId="4" borderId="7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 applyProtection="1">
      <alignment horizontal="center" vertical="center"/>
      <protection hidden="1"/>
    </xf>
    <xf numFmtId="3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12" fillId="0" borderId="7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horizontal="right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167" fontId="9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wrapText="1" shrinkToFit="1"/>
    </xf>
    <xf numFmtId="0" fontId="14" fillId="0" borderId="0" xfId="0" applyFont="1"/>
    <xf numFmtId="0" fontId="14" fillId="0" borderId="0" xfId="0" applyFont="1" applyAlignment="1">
      <alignment horizontal="center"/>
    </xf>
    <xf numFmtId="0" fontId="2" fillId="0" borderId="10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0" fillId="0" borderId="0" xfId="3" applyFont="1" applyAlignment="1">
      <alignment vertical="center"/>
    </xf>
    <xf numFmtId="4" fontId="14" fillId="0" borderId="0" xfId="0" applyNumberFormat="1" applyFont="1"/>
    <xf numFmtId="0" fontId="4" fillId="0" borderId="0" xfId="3" applyFont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3" xfId="3" xr:uid="{08BA78E6-2686-42FC-B80F-40CE668FC750}"/>
    <cellStyle name="Procentowy 2" xfId="2" xr:uid="{BCD85F17-315C-4097-9659-89CAE3D7E16B}"/>
  </cellStyles>
  <dxfs count="158"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FRD%20-%20lista%20zmieniona%20nr%208%20zada&#324;%20powiatowych%20i%20gminny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 - &quot;nazwa woj&quot;"/>
      <sheetName val="pow podst"/>
      <sheetName val="gm podst"/>
      <sheetName val="pow rez"/>
      <sheetName val="gm rez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6526-D359-43FD-84A0-ABADB112ED49}">
  <sheetPr>
    <pageSetUpPr fitToPage="1"/>
  </sheetPr>
  <dimension ref="A1:AD132"/>
  <sheetViews>
    <sheetView showGridLines="0" tabSelected="1" topLeftCell="H115" zoomScale="90" zoomScaleNormal="90" zoomScaleSheetLayoutView="110" zoomScalePageLayoutView="90" workbookViewId="0">
      <selection activeCell="AA1" sqref="AA1:AD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style="95" customWidth="1"/>
    <col min="6" max="6" width="15.7109375" customWidth="1"/>
    <col min="7" max="7" width="53.7109375" customWidth="1"/>
    <col min="8" max="8" width="13.7109375" customWidth="1"/>
    <col min="9" max="13" width="14.7109375" customWidth="1"/>
    <col min="14" max="14" width="15.7109375" style="3" customWidth="1"/>
    <col min="15" max="18" width="11.7109375" customWidth="1"/>
    <col min="19" max="22" width="15.7109375" customWidth="1"/>
    <col min="23" max="26" width="11.7109375" customWidth="1"/>
    <col min="27" max="29" width="15.7109375" style="1" hidden="1" customWidth="1"/>
    <col min="30" max="30" width="15.7109375" hidden="1" customWidth="1"/>
  </cols>
  <sheetData>
    <row r="1" spans="1:30" ht="24" customHeight="1" x14ac:dyDescent="0.25">
      <c r="A1" s="101" t="s">
        <v>0</v>
      </c>
      <c r="B1" s="101" t="s">
        <v>1</v>
      </c>
      <c r="C1" s="107" t="s">
        <v>2</v>
      </c>
      <c r="D1" s="99" t="s">
        <v>3</v>
      </c>
      <c r="E1" s="101" t="s">
        <v>4</v>
      </c>
      <c r="F1" s="99" t="s">
        <v>5</v>
      </c>
      <c r="G1" s="101" t="s">
        <v>6</v>
      </c>
      <c r="H1" s="101" t="s">
        <v>7</v>
      </c>
      <c r="I1" s="101" t="s">
        <v>8</v>
      </c>
      <c r="J1" s="101" t="s">
        <v>9</v>
      </c>
      <c r="K1" s="101" t="s">
        <v>10</v>
      </c>
      <c r="L1" s="101" t="s">
        <v>11</v>
      </c>
      <c r="M1" s="99" t="s">
        <v>12</v>
      </c>
      <c r="N1" s="101" t="s">
        <v>13</v>
      </c>
      <c r="O1" s="102" t="s">
        <v>14</v>
      </c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30" ht="24" customHeight="1" x14ac:dyDescent="0.25">
      <c r="A2" s="101"/>
      <c r="B2" s="101"/>
      <c r="C2" s="102"/>
      <c r="D2" s="100"/>
      <c r="E2" s="101"/>
      <c r="F2" s="100"/>
      <c r="G2" s="101"/>
      <c r="H2" s="101"/>
      <c r="I2" s="101"/>
      <c r="J2" s="101"/>
      <c r="K2" s="101"/>
      <c r="L2" s="101"/>
      <c r="M2" s="100"/>
      <c r="N2" s="101"/>
      <c r="O2" s="2">
        <v>2019</v>
      </c>
      <c r="P2" s="2">
        <v>2020</v>
      </c>
      <c r="Q2" s="2">
        <v>2021</v>
      </c>
      <c r="R2" s="2">
        <v>2022</v>
      </c>
      <c r="S2" s="2">
        <v>2023</v>
      </c>
      <c r="T2" s="2">
        <v>2024</v>
      </c>
      <c r="U2" s="2">
        <v>2025</v>
      </c>
      <c r="V2" s="2">
        <v>2026</v>
      </c>
      <c r="W2" s="2">
        <v>2027</v>
      </c>
      <c r="X2" s="2">
        <v>2028</v>
      </c>
      <c r="Y2" s="2">
        <v>2029</v>
      </c>
      <c r="Z2" s="2">
        <v>2030</v>
      </c>
      <c r="AA2" s="3" t="s">
        <v>15</v>
      </c>
      <c r="AB2" s="3" t="s">
        <v>16</v>
      </c>
      <c r="AC2" s="3" t="s">
        <v>17</v>
      </c>
      <c r="AD2" s="3" t="s">
        <v>18</v>
      </c>
    </row>
    <row r="3" spans="1:30" ht="24" x14ac:dyDescent="0.25">
      <c r="A3" s="4">
        <v>1</v>
      </c>
      <c r="B3" s="5" t="s">
        <v>19</v>
      </c>
      <c r="C3" s="6" t="s">
        <v>20</v>
      </c>
      <c r="D3" s="7" t="s">
        <v>21</v>
      </c>
      <c r="E3" s="8">
        <v>2601013</v>
      </c>
      <c r="F3" s="9" t="s">
        <v>22</v>
      </c>
      <c r="G3" s="10" t="s">
        <v>23</v>
      </c>
      <c r="H3" s="11" t="s">
        <v>24</v>
      </c>
      <c r="I3" s="12">
        <v>0.93600000000000005</v>
      </c>
      <c r="J3" s="13" t="s">
        <v>25</v>
      </c>
      <c r="K3" s="14">
        <v>8228764.8600000003</v>
      </c>
      <c r="L3" s="15">
        <v>5760135</v>
      </c>
      <c r="M3" s="16">
        <v>2468629.8600000003</v>
      </c>
      <c r="N3" s="17">
        <v>0.7</v>
      </c>
      <c r="O3" s="18">
        <v>0</v>
      </c>
      <c r="P3" s="18">
        <v>0</v>
      </c>
      <c r="Q3" s="18">
        <v>0</v>
      </c>
      <c r="R3" s="19">
        <v>0</v>
      </c>
      <c r="S3" s="19">
        <v>288006</v>
      </c>
      <c r="T3" s="20">
        <v>3456081</v>
      </c>
      <c r="U3" s="20">
        <v>2016048</v>
      </c>
      <c r="V3" s="21"/>
      <c r="W3" s="21"/>
      <c r="X3" s="21"/>
      <c r="Y3" s="21"/>
      <c r="Z3" s="21"/>
      <c r="AA3" s="3" t="b">
        <f t="shared" ref="AA3:AA7" si="0">L3=SUM(O3:Z3)</f>
        <v>1</v>
      </c>
      <c r="AB3" s="22">
        <f t="shared" ref="AB3:AB66" si="1">ROUND(L3/K3,4)</f>
        <v>0.7</v>
      </c>
      <c r="AC3" s="23" t="b">
        <f t="shared" ref="AC3:AC66" si="2">AB3=N3</f>
        <v>1</v>
      </c>
      <c r="AD3" s="23" t="b">
        <f t="shared" ref="AD3:AD66" si="3">K3=L3+M3</f>
        <v>1</v>
      </c>
    </row>
    <row r="4" spans="1:30" ht="24" x14ac:dyDescent="0.25">
      <c r="A4" s="4">
        <v>2</v>
      </c>
      <c r="B4" s="5" t="s">
        <v>26</v>
      </c>
      <c r="C4" s="6" t="s">
        <v>20</v>
      </c>
      <c r="D4" s="7" t="s">
        <v>27</v>
      </c>
      <c r="E4" s="24">
        <v>2604033</v>
      </c>
      <c r="F4" s="9" t="s">
        <v>28</v>
      </c>
      <c r="G4" s="10" t="s">
        <v>29</v>
      </c>
      <c r="H4" s="11" t="s">
        <v>24</v>
      </c>
      <c r="I4" s="12">
        <v>0.56999999999999995</v>
      </c>
      <c r="J4" s="13" t="s">
        <v>30</v>
      </c>
      <c r="K4" s="14">
        <v>3114811.55</v>
      </c>
      <c r="L4" s="15">
        <v>2179466</v>
      </c>
      <c r="M4" s="16">
        <v>935345.55</v>
      </c>
      <c r="N4" s="17">
        <v>0.7</v>
      </c>
      <c r="O4" s="18">
        <v>0</v>
      </c>
      <c r="P4" s="18">
        <v>0</v>
      </c>
      <c r="Q4" s="19">
        <v>0</v>
      </c>
      <c r="R4" s="19">
        <v>0</v>
      </c>
      <c r="S4" s="19">
        <v>280000</v>
      </c>
      <c r="T4" s="20">
        <v>280000</v>
      </c>
      <c r="U4" s="20">
        <v>1619466</v>
      </c>
      <c r="V4" s="21"/>
      <c r="W4" s="21"/>
      <c r="X4" s="21"/>
      <c r="Y4" s="21"/>
      <c r="Z4" s="21"/>
      <c r="AA4" s="3" t="b">
        <f t="shared" si="0"/>
        <v>1</v>
      </c>
      <c r="AB4" s="22">
        <f t="shared" si="1"/>
        <v>0.69969999999999999</v>
      </c>
      <c r="AC4" s="23" t="b">
        <f t="shared" si="2"/>
        <v>0</v>
      </c>
      <c r="AD4" s="23" t="b">
        <f t="shared" si="3"/>
        <v>1</v>
      </c>
    </row>
    <row r="5" spans="1:30" ht="24" x14ac:dyDescent="0.25">
      <c r="A5" s="4">
        <v>3</v>
      </c>
      <c r="B5" s="5" t="s">
        <v>31</v>
      </c>
      <c r="C5" s="6" t="s">
        <v>20</v>
      </c>
      <c r="D5" s="7" t="s">
        <v>21</v>
      </c>
      <c r="E5" s="24">
        <v>2601013</v>
      </c>
      <c r="F5" s="9" t="s">
        <v>22</v>
      </c>
      <c r="G5" s="10" t="s">
        <v>32</v>
      </c>
      <c r="H5" s="11" t="s">
        <v>24</v>
      </c>
      <c r="I5" s="12">
        <v>0.71099999999999997</v>
      </c>
      <c r="J5" s="13" t="s">
        <v>33</v>
      </c>
      <c r="K5" s="14">
        <v>13661621.9</v>
      </c>
      <c r="L5" s="15">
        <v>9563135</v>
      </c>
      <c r="M5" s="16">
        <v>4098486.9000000004</v>
      </c>
      <c r="N5" s="17">
        <v>0.7</v>
      </c>
      <c r="O5" s="18">
        <v>0</v>
      </c>
      <c r="P5" s="18">
        <v>0</v>
      </c>
      <c r="Q5" s="18">
        <v>0</v>
      </c>
      <c r="R5" s="19">
        <v>0</v>
      </c>
      <c r="S5" s="19">
        <v>483800</v>
      </c>
      <c r="T5" s="20">
        <v>4837998</v>
      </c>
      <c r="U5" s="20">
        <v>4241337</v>
      </c>
      <c r="V5" s="21"/>
      <c r="W5" s="21"/>
      <c r="X5" s="21"/>
      <c r="Y5" s="21"/>
      <c r="Z5" s="21"/>
      <c r="AA5" s="3" t="b">
        <f t="shared" si="0"/>
        <v>1</v>
      </c>
      <c r="AB5" s="22">
        <f t="shared" si="1"/>
        <v>0.7</v>
      </c>
      <c r="AC5" s="23" t="b">
        <f t="shared" si="2"/>
        <v>1</v>
      </c>
      <c r="AD5" s="23" t="b">
        <f t="shared" si="3"/>
        <v>1</v>
      </c>
    </row>
    <row r="6" spans="1:30" ht="24" x14ac:dyDescent="0.25">
      <c r="A6" s="4">
        <v>4</v>
      </c>
      <c r="B6" s="5" t="s">
        <v>34</v>
      </c>
      <c r="C6" s="6" t="s">
        <v>20</v>
      </c>
      <c r="D6" s="7" t="s">
        <v>27</v>
      </c>
      <c r="E6" s="24">
        <v>2604033</v>
      </c>
      <c r="F6" s="9" t="s">
        <v>28</v>
      </c>
      <c r="G6" s="10" t="s">
        <v>35</v>
      </c>
      <c r="H6" s="11" t="s">
        <v>24</v>
      </c>
      <c r="I6" s="12">
        <v>0.84799999999999998</v>
      </c>
      <c r="J6" s="13" t="s">
        <v>36</v>
      </c>
      <c r="K6" s="14">
        <v>6254257.71</v>
      </c>
      <c r="L6" s="15">
        <v>4377911</v>
      </c>
      <c r="M6" s="16">
        <v>1876346.71</v>
      </c>
      <c r="N6" s="17">
        <v>0.7</v>
      </c>
      <c r="O6" s="18">
        <v>0</v>
      </c>
      <c r="P6" s="18">
        <v>0</v>
      </c>
      <c r="Q6" s="18">
        <v>0</v>
      </c>
      <c r="R6" s="19">
        <v>0</v>
      </c>
      <c r="S6" s="19">
        <v>24500</v>
      </c>
      <c r="T6" s="20">
        <v>224000</v>
      </c>
      <c r="U6" s="20">
        <v>4129411</v>
      </c>
      <c r="V6" s="21"/>
      <c r="W6" s="21"/>
      <c r="X6" s="21"/>
      <c r="Y6" s="21"/>
      <c r="Z6" s="21"/>
      <c r="AA6" s="3" t="b">
        <f t="shared" si="0"/>
        <v>1</v>
      </c>
      <c r="AB6" s="22">
        <f t="shared" si="1"/>
        <v>0.7</v>
      </c>
      <c r="AC6" s="23" t="b">
        <f t="shared" si="2"/>
        <v>1</v>
      </c>
      <c r="AD6" s="23" t="b">
        <f t="shared" si="3"/>
        <v>1</v>
      </c>
    </row>
    <row r="7" spans="1:30" ht="36" x14ac:dyDescent="0.25">
      <c r="A7" s="4">
        <v>5</v>
      </c>
      <c r="B7" s="5" t="s">
        <v>37</v>
      </c>
      <c r="C7" s="6" t="s">
        <v>20</v>
      </c>
      <c r="D7" s="7" t="s">
        <v>38</v>
      </c>
      <c r="E7" s="24">
        <v>2604062</v>
      </c>
      <c r="F7" s="9" t="s">
        <v>28</v>
      </c>
      <c r="G7" s="10" t="s">
        <v>39</v>
      </c>
      <c r="H7" s="11" t="s">
        <v>24</v>
      </c>
      <c r="I7" s="12">
        <v>1.135</v>
      </c>
      <c r="J7" s="13" t="s">
        <v>40</v>
      </c>
      <c r="K7" s="14">
        <v>5405656</v>
      </c>
      <c r="L7" s="15">
        <v>3783959</v>
      </c>
      <c r="M7" s="16">
        <v>1621697</v>
      </c>
      <c r="N7" s="17">
        <v>0.7</v>
      </c>
      <c r="O7" s="18">
        <v>0</v>
      </c>
      <c r="P7" s="18">
        <v>0</v>
      </c>
      <c r="Q7" s="18">
        <v>0</v>
      </c>
      <c r="R7" s="19">
        <v>0</v>
      </c>
      <c r="S7" s="19">
        <v>35000</v>
      </c>
      <c r="T7" s="20">
        <v>1918229</v>
      </c>
      <c r="U7" s="20">
        <v>1830730</v>
      </c>
      <c r="V7" s="21"/>
      <c r="W7" s="21"/>
      <c r="X7" s="21"/>
      <c r="Y7" s="21"/>
      <c r="Z7" s="21"/>
      <c r="AA7" s="3" t="b">
        <f t="shared" si="0"/>
        <v>1</v>
      </c>
      <c r="AB7" s="22">
        <f t="shared" si="1"/>
        <v>0.7</v>
      </c>
      <c r="AC7" s="23" t="b">
        <f t="shared" si="2"/>
        <v>1</v>
      </c>
      <c r="AD7" s="23" t="b">
        <f t="shared" si="3"/>
        <v>1</v>
      </c>
    </row>
    <row r="8" spans="1:30" ht="24" x14ac:dyDescent="0.25">
      <c r="A8" s="4">
        <v>6</v>
      </c>
      <c r="B8" s="25" t="s">
        <v>41</v>
      </c>
      <c r="C8" s="6" t="s">
        <v>20</v>
      </c>
      <c r="D8" s="26" t="s">
        <v>21</v>
      </c>
      <c r="E8" s="27">
        <v>2601013</v>
      </c>
      <c r="F8" s="26" t="s">
        <v>22</v>
      </c>
      <c r="G8" s="28" t="s">
        <v>42</v>
      </c>
      <c r="H8" s="26" t="s">
        <v>24</v>
      </c>
      <c r="I8" s="29">
        <v>0.55000000000000004</v>
      </c>
      <c r="J8" s="28" t="s">
        <v>43</v>
      </c>
      <c r="K8" s="30">
        <v>5716782.0899999999</v>
      </c>
      <c r="L8" s="31">
        <v>4156342</v>
      </c>
      <c r="M8" s="31">
        <f>K8-L8</f>
        <v>1560440.0899999999</v>
      </c>
      <c r="N8" s="32">
        <v>0.8</v>
      </c>
      <c r="O8" s="33">
        <v>0</v>
      </c>
      <c r="P8" s="33">
        <v>0</v>
      </c>
      <c r="Q8" s="34">
        <v>0</v>
      </c>
      <c r="R8" s="34">
        <v>0</v>
      </c>
      <c r="S8" s="34">
        <v>0</v>
      </c>
      <c r="T8" s="35">
        <v>415634</v>
      </c>
      <c r="U8" s="35">
        <v>2909440</v>
      </c>
      <c r="V8" s="35">
        <v>831268</v>
      </c>
      <c r="W8" s="36"/>
      <c r="X8" s="36"/>
      <c r="Y8" s="36"/>
      <c r="Z8" s="36"/>
      <c r="AA8" s="3" t="b">
        <f t="shared" ref="AA8:AA9" si="4">L8=SUM(O8:Z8)</f>
        <v>1</v>
      </c>
      <c r="AB8" s="22">
        <f t="shared" si="1"/>
        <v>0.72699999999999998</v>
      </c>
      <c r="AC8" s="23" t="b">
        <f t="shared" si="2"/>
        <v>0</v>
      </c>
      <c r="AD8" s="23" t="b">
        <f t="shared" si="3"/>
        <v>1</v>
      </c>
    </row>
    <row r="9" spans="1:30" ht="24" x14ac:dyDescent="0.25">
      <c r="A9" s="4">
        <v>7</v>
      </c>
      <c r="B9" s="25" t="s">
        <v>44</v>
      </c>
      <c r="C9" s="6" t="s">
        <v>20</v>
      </c>
      <c r="D9" s="26" t="s">
        <v>45</v>
      </c>
      <c r="E9" s="27">
        <v>2610042</v>
      </c>
      <c r="F9" s="26" t="s">
        <v>46</v>
      </c>
      <c r="G9" s="37" t="s">
        <v>47</v>
      </c>
      <c r="H9" s="26" t="s">
        <v>24</v>
      </c>
      <c r="I9" s="29">
        <v>0.32200000000000001</v>
      </c>
      <c r="J9" s="28" t="s">
        <v>48</v>
      </c>
      <c r="K9" s="30">
        <v>2424775.75</v>
      </c>
      <c r="L9" s="31">
        <v>1939820</v>
      </c>
      <c r="M9" s="31">
        <v>484955.75</v>
      </c>
      <c r="N9" s="32">
        <v>0.8</v>
      </c>
      <c r="O9" s="33">
        <v>0</v>
      </c>
      <c r="P9" s="33">
        <v>0</v>
      </c>
      <c r="Q9" s="34">
        <v>0</v>
      </c>
      <c r="R9" s="34">
        <v>0</v>
      </c>
      <c r="S9" s="34">
        <v>0</v>
      </c>
      <c r="T9" s="38">
        <v>968680</v>
      </c>
      <c r="U9" s="38">
        <v>971140</v>
      </c>
      <c r="V9" s="36"/>
      <c r="W9" s="36"/>
      <c r="X9" s="36"/>
      <c r="Y9" s="36"/>
      <c r="Z9" s="36"/>
      <c r="AA9" s="3" t="b">
        <f t="shared" si="4"/>
        <v>1</v>
      </c>
      <c r="AB9" s="22">
        <f t="shared" si="1"/>
        <v>0.8</v>
      </c>
      <c r="AC9" s="23" t="b">
        <f t="shared" si="2"/>
        <v>1</v>
      </c>
      <c r="AD9" s="23" t="b">
        <f t="shared" si="3"/>
        <v>1</v>
      </c>
    </row>
    <row r="10" spans="1:30" ht="24" x14ac:dyDescent="0.25">
      <c r="A10" s="4">
        <v>8</v>
      </c>
      <c r="B10" s="25" t="s">
        <v>49</v>
      </c>
      <c r="C10" s="6" t="s">
        <v>20</v>
      </c>
      <c r="D10" s="26" t="s">
        <v>27</v>
      </c>
      <c r="E10" s="27">
        <v>2604033</v>
      </c>
      <c r="F10" s="26" t="s">
        <v>28</v>
      </c>
      <c r="G10" s="28" t="s">
        <v>50</v>
      </c>
      <c r="H10" s="26" t="s">
        <v>51</v>
      </c>
      <c r="I10" s="29">
        <v>0.44400000000000001</v>
      </c>
      <c r="J10" s="28" t="s">
        <v>52</v>
      </c>
      <c r="K10" s="30">
        <v>1336832.56</v>
      </c>
      <c r="L10" s="31">
        <v>1069466</v>
      </c>
      <c r="M10" s="31">
        <v>267366.56</v>
      </c>
      <c r="N10" s="32">
        <v>0.8</v>
      </c>
      <c r="O10" s="33">
        <v>0</v>
      </c>
      <c r="P10" s="33">
        <v>0</v>
      </c>
      <c r="Q10" s="34">
        <v>0</v>
      </c>
      <c r="R10" s="34">
        <v>0</v>
      </c>
      <c r="S10" s="34">
        <v>0</v>
      </c>
      <c r="T10" s="35">
        <v>240000</v>
      </c>
      <c r="U10" s="35">
        <v>829466</v>
      </c>
      <c r="V10" s="21"/>
      <c r="W10" s="21"/>
      <c r="X10" s="21"/>
      <c r="Y10" s="21"/>
      <c r="Z10" s="21"/>
      <c r="AA10" s="3" t="b">
        <f t="shared" ref="AA10:AA73" si="5">L10=SUM(O10:Z10)</f>
        <v>1</v>
      </c>
      <c r="AB10" s="22">
        <f t="shared" si="1"/>
        <v>0.8</v>
      </c>
      <c r="AC10" s="23" t="b">
        <f t="shared" si="2"/>
        <v>1</v>
      </c>
      <c r="AD10" s="23" t="b">
        <f t="shared" si="3"/>
        <v>1</v>
      </c>
    </row>
    <row r="11" spans="1:30" ht="24" x14ac:dyDescent="0.25">
      <c r="A11" s="4">
        <v>9</v>
      </c>
      <c r="B11" s="25" t="s">
        <v>53</v>
      </c>
      <c r="C11" s="6" t="s">
        <v>20</v>
      </c>
      <c r="D11" s="26" t="s">
        <v>27</v>
      </c>
      <c r="E11" s="27">
        <v>2604033</v>
      </c>
      <c r="F11" s="26" t="s">
        <v>28</v>
      </c>
      <c r="G11" s="28" t="s">
        <v>54</v>
      </c>
      <c r="H11" s="26" t="s">
        <v>24</v>
      </c>
      <c r="I11" s="29">
        <v>0.44800000000000001</v>
      </c>
      <c r="J11" s="28" t="s">
        <v>55</v>
      </c>
      <c r="K11" s="30">
        <v>2590484.34</v>
      </c>
      <c r="L11" s="31">
        <v>2072387</v>
      </c>
      <c r="M11" s="31">
        <f>K11-L11</f>
        <v>518097.33999999985</v>
      </c>
      <c r="N11" s="32">
        <v>0.8</v>
      </c>
      <c r="O11" s="33">
        <v>0</v>
      </c>
      <c r="P11" s="33">
        <v>0</v>
      </c>
      <c r="Q11" s="34">
        <v>0</v>
      </c>
      <c r="R11" s="34">
        <v>0</v>
      </c>
      <c r="S11" s="34">
        <v>0</v>
      </c>
      <c r="T11" s="35">
        <v>2800</v>
      </c>
      <c r="U11" s="35">
        <v>240000</v>
      </c>
      <c r="V11" s="35">
        <v>1829587</v>
      </c>
      <c r="W11" s="21"/>
      <c r="X11" s="21"/>
      <c r="Y11" s="21"/>
      <c r="Z11" s="21"/>
      <c r="AA11" s="3" t="b">
        <f t="shared" si="5"/>
        <v>1</v>
      </c>
      <c r="AB11" s="22">
        <f t="shared" si="1"/>
        <v>0.8</v>
      </c>
      <c r="AC11" s="23" t="b">
        <f t="shared" si="2"/>
        <v>1</v>
      </c>
      <c r="AD11" s="23" t="b">
        <f t="shared" si="3"/>
        <v>1</v>
      </c>
    </row>
    <row r="12" spans="1:30" ht="24" x14ac:dyDescent="0.25">
      <c r="A12" s="4">
        <v>10</v>
      </c>
      <c r="B12" s="25" t="s">
        <v>56</v>
      </c>
      <c r="C12" s="6" t="s">
        <v>20</v>
      </c>
      <c r="D12" s="26" t="s">
        <v>27</v>
      </c>
      <c r="E12" s="27">
        <v>2604033</v>
      </c>
      <c r="F12" s="26" t="s">
        <v>28</v>
      </c>
      <c r="G12" s="28" t="s">
        <v>57</v>
      </c>
      <c r="H12" s="26" t="s">
        <v>24</v>
      </c>
      <c r="I12" s="29">
        <v>0.16</v>
      </c>
      <c r="J12" s="28" t="s">
        <v>55</v>
      </c>
      <c r="K12" s="30">
        <v>1230884.1000000001</v>
      </c>
      <c r="L12" s="31">
        <v>984707</v>
      </c>
      <c r="M12" s="31">
        <f>K12-L12</f>
        <v>246177.10000000009</v>
      </c>
      <c r="N12" s="32">
        <v>0.8</v>
      </c>
      <c r="O12" s="33">
        <v>0</v>
      </c>
      <c r="P12" s="33">
        <v>0</v>
      </c>
      <c r="Q12" s="34">
        <v>0</v>
      </c>
      <c r="R12" s="34">
        <v>0</v>
      </c>
      <c r="S12" s="34">
        <v>0</v>
      </c>
      <c r="T12" s="35">
        <v>2800</v>
      </c>
      <c r="U12" s="35">
        <v>16800</v>
      </c>
      <c r="V12" s="35">
        <v>965107</v>
      </c>
      <c r="W12" s="21"/>
      <c r="X12" s="21"/>
      <c r="Y12" s="21"/>
      <c r="Z12" s="21"/>
      <c r="AA12" s="3" t="b">
        <f t="shared" si="5"/>
        <v>1</v>
      </c>
      <c r="AB12" s="22">
        <f t="shared" si="1"/>
        <v>0.8</v>
      </c>
      <c r="AC12" s="23" t="b">
        <f t="shared" si="2"/>
        <v>1</v>
      </c>
      <c r="AD12" s="23" t="b">
        <f t="shared" si="3"/>
        <v>1</v>
      </c>
    </row>
    <row r="13" spans="1:30" ht="24" x14ac:dyDescent="0.25">
      <c r="A13" s="4">
        <v>11</v>
      </c>
      <c r="B13" s="25" t="s">
        <v>58</v>
      </c>
      <c r="C13" s="6" t="s">
        <v>20</v>
      </c>
      <c r="D13" s="26" t="s">
        <v>21</v>
      </c>
      <c r="E13" s="27">
        <v>2601013</v>
      </c>
      <c r="F13" s="26" t="s">
        <v>22</v>
      </c>
      <c r="G13" s="28" t="s">
        <v>59</v>
      </c>
      <c r="H13" s="26" t="s">
        <v>24</v>
      </c>
      <c r="I13" s="29">
        <v>0.58699999999999997</v>
      </c>
      <c r="J13" s="28" t="s">
        <v>43</v>
      </c>
      <c r="K13" s="30">
        <v>5489284.8399999999</v>
      </c>
      <c r="L13" s="31">
        <v>4391427</v>
      </c>
      <c r="M13" s="31">
        <v>1097857.8400000001</v>
      </c>
      <c r="N13" s="32">
        <v>0.8</v>
      </c>
      <c r="O13" s="33">
        <v>0</v>
      </c>
      <c r="P13" s="33">
        <v>0</v>
      </c>
      <c r="Q13" s="34">
        <v>0</v>
      </c>
      <c r="R13" s="34">
        <v>0</v>
      </c>
      <c r="S13" s="34">
        <v>0</v>
      </c>
      <c r="T13" s="35">
        <v>508922</v>
      </c>
      <c r="U13" s="35">
        <v>3562453</v>
      </c>
      <c r="V13" s="35">
        <v>320052</v>
      </c>
      <c r="W13" s="39"/>
      <c r="X13" s="39"/>
      <c r="Y13" s="39"/>
      <c r="Z13" s="39"/>
      <c r="AA13" s="3" t="b">
        <f t="shared" si="5"/>
        <v>1</v>
      </c>
      <c r="AB13" s="22">
        <f t="shared" si="1"/>
        <v>0.8</v>
      </c>
      <c r="AC13" s="23" t="b">
        <f t="shared" si="2"/>
        <v>1</v>
      </c>
      <c r="AD13" s="23" t="b">
        <f t="shared" si="3"/>
        <v>1</v>
      </c>
    </row>
    <row r="14" spans="1:30" x14ac:dyDescent="0.25">
      <c r="A14" s="4">
        <v>12</v>
      </c>
      <c r="B14" s="25" t="s">
        <v>60</v>
      </c>
      <c r="C14" s="6" t="s">
        <v>20</v>
      </c>
      <c r="D14" s="26" t="s">
        <v>61</v>
      </c>
      <c r="E14" s="27">
        <v>2604192</v>
      </c>
      <c r="F14" s="26" t="s">
        <v>28</v>
      </c>
      <c r="G14" s="28" t="s">
        <v>62</v>
      </c>
      <c r="H14" s="26" t="s">
        <v>24</v>
      </c>
      <c r="I14" s="29">
        <v>0.28100000000000003</v>
      </c>
      <c r="J14" s="28" t="s">
        <v>63</v>
      </c>
      <c r="K14" s="30">
        <v>1113386.18</v>
      </c>
      <c r="L14" s="31">
        <v>890708</v>
      </c>
      <c r="M14" s="31">
        <v>222678.18</v>
      </c>
      <c r="N14" s="32">
        <v>0.8</v>
      </c>
      <c r="O14" s="33">
        <v>0</v>
      </c>
      <c r="P14" s="33">
        <v>0</v>
      </c>
      <c r="Q14" s="34">
        <v>0</v>
      </c>
      <c r="R14" s="34">
        <v>0</v>
      </c>
      <c r="S14" s="34">
        <v>0</v>
      </c>
      <c r="T14" s="35">
        <v>160000</v>
      </c>
      <c r="U14" s="35">
        <v>730708</v>
      </c>
      <c r="V14" s="21"/>
      <c r="W14" s="21"/>
      <c r="X14" s="21"/>
      <c r="Y14" s="21"/>
      <c r="Z14" s="21"/>
      <c r="AA14" s="3" t="b">
        <f t="shared" si="5"/>
        <v>1</v>
      </c>
      <c r="AB14" s="22">
        <f t="shared" si="1"/>
        <v>0.8</v>
      </c>
      <c r="AC14" s="23" t="b">
        <f t="shared" si="2"/>
        <v>1</v>
      </c>
      <c r="AD14" s="23" t="b">
        <f t="shared" si="3"/>
        <v>1</v>
      </c>
    </row>
    <row r="15" spans="1:30" x14ac:dyDescent="0.25">
      <c r="A15" s="4">
        <v>13</v>
      </c>
      <c r="B15" s="25" t="s">
        <v>64</v>
      </c>
      <c r="C15" s="6" t="s">
        <v>20</v>
      </c>
      <c r="D15" s="26" t="s">
        <v>61</v>
      </c>
      <c r="E15" s="27">
        <v>2604192</v>
      </c>
      <c r="F15" s="26" t="s">
        <v>28</v>
      </c>
      <c r="G15" s="28" t="s">
        <v>65</v>
      </c>
      <c r="H15" s="26" t="s">
        <v>24</v>
      </c>
      <c r="I15" s="29">
        <v>0.224</v>
      </c>
      <c r="J15" s="28" t="s">
        <v>63</v>
      </c>
      <c r="K15" s="30">
        <v>666488.71</v>
      </c>
      <c r="L15" s="31">
        <v>533190</v>
      </c>
      <c r="M15" s="31">
        <v>133298.71</v>
      </c>
      <c r="N15" s="32">
        <v>0.8</v>
      </c>
      <c r="O15" s="33">
        <v>0</v>
      </c>
      <c r="P15" s="33">
        <v>0</v>
      </c>
      <c r="Q15" s="34">
        <v>0</v>
      </c>
      <c r="R15" s="34">
        <v>0</v>
      </c>
      <c r="S15" s="34">
        <v>0</v>
      </c>
      <c r="T15" s="35">
        <v>80000</v>
      </c>
      <c r="U15" s="35">
        <v>453190</v>
      </c>
      <c r="V15" s="21"/>
      <c r="W15" s="21"/>
      <c r="X15" s="21"/>
      <c r="Y15" s="21"/>
      <c r="Z15" s="21"/>
      <c r="AA15" s="3" t="b">
        <f t="shared" si="5"/>
        <v>1</v>
      </c>
      <c r="AB15" s="22">
        <f t="shared" si="1"/>
        <v>0.8</v>
      </c>
      <c r="AC15" s="23" t="b">
        <f t="shared" si="2"/>
        <v>1</v>
      </c>
      <c r="AD15" s="23" t="b">
        <f t="shared" si="3"/>
        <v>1</v>
      </c>
    </row>
    <row r="16" spans="1:30" x14ac:dyDescent="0.25">
      <c r="A16" s="4">
        <v>14</v>
      </c>
      <c r="B16" s="25" t="s">
        <v>66</v>
      </c>
      <c r="C16" s="6" t="s">
        <v>20</v>
      </c>
      <c r="D16" s="26" t="s">
        <v>67</v>
      </c>
      <c r="E16" s="27">
        <v>2605033</v>
      </c>
      <c r="F16" s="26" t="s">
        <v>68</v>
      </c>
      <c r="G16" s="28" t="s">
        <v>69</v>
      </c>
      <c r="H16" s="26" t="s">
        <v>51</v>
      </c>
      <c r="I16" s="29">
        <v>0.185</v>
      </c>
      <c r="J16" s="28" t="s">
        <v>70</v>
      </c>
      <c r="K16" s="30">
        <v>476692.13</v>
      </c>
      <c r="L16" s="31">
        <v>381353</v>
      </c>
      <c r="M16" s="31">
        <f>K16-L16</f>
        <v>95339.13</v>
      </c>
      <c r="N16" s="32">
        <v>0.8</v>
      </c>
      <c r="O16" s="33">
        <v>0</v>
      </c>
      <c r="P16" s="33">
        <v>0</v>
      </c>
      <c r="Q16" s="34">
        <v>0</v>
      </c>
      <c r="R16" s="34">
        <v>0</v>
      </c>
      <c r="S16" s="34">
        <v>0</v>
      </c>
      <c r="T16" s="35">
        <v>152462</v>
      </c>
      <c r="U16" s="35">
        <v>228891</v>
      </c>
      <c r="V16" s="21"/>
      <c r="W16" s="21"/>
      <c r="X16" s="21"/>
      <c r="Y16" s="21"/>
      <c r="Z16" s="21"/>
      <c r="AA16" s="3" t="b">
        <f t="shared" si="5"/>
        <v>1</v>
      </c>
      <c r="AB16" s="22">
        <f t="shared" si="1"/>
        <v>0.8</v>
      </c>
      <c r="AC16" s="23" t="b">
        <f t="shared" si="2"/>
        <v>1</v>
      </c>
      <c r="AD16" s="23" t="b">
        <f t="shared" si="3"/>
        <v>1</v>
      </c>
    </row>
    <row r="17" spans="1:30" ht="24" x14ac:dyDescent="0.25">
      <c r="A17" s="4">
        <v>15</v>
      </c>
      <c r="B17" s="25" t="s">
        <v>71</v>
      </c>
      <c r="C17" s="6" t="s">
        <v>20</v>
      </c>
      <c r="D17" s="26" t="s">
        <v>61</v>
      </c>
      <c r="E17" s="27">
        <v>2604192</v>
      </c>
      <c r="F17" s="26" t="s">
        <v>28</v>
      </c>
      <c r="G17" s="28" t="s">
        <v>72</v>
      </c>
      <c r="H17" s="26" t="s">
        <v>24</v>
      </c>
      <c r="I17" s="29">
        <v>0.44600000000000001</v>
      </c>
      <c r="J17" s="28" t="s">
        <v>63</v>
      </c>
      <c r="K17" s="30">
        <v>2119393.58</v>
      </c>
      <c r="L17" s="31">
        <v>1695514</v>
      </c>
      <c r="M17" s="31">
        <v>423879.58</v>
      </c>
      <c r="N17" s="32">
        <v>0.8</v>
      </c>
      <c r="O17" s="33">
        <v>0</v>
      </c>
      <c r="P17" s="33">
        <v>0</v>
      </c>
      <c r="Q17" s="34">
        <v>0</v>
      </c>
      <c r="R17" s="34">
        <v>0</v>
      </c>
      <c r="S17" s="34">
        <v>0</v>
      </c>
      <c r="T17" s="35">
        <v>320000</v>
      </c>
      <c r="U17" s="35">
        <v>1375514</v>
      </c>
      <c r="V17" s="21"/>
      <c r="W17" s="21"/>
      <c r="X17" s="21"/>
      <c r="Y17" s="21"/>
      <c r="Z17" s="21"/>
      <c r="AA17" s="3" t="b">
        <f t="shared" si="5"/>
        <v>1</v>
      </c>
      <c r="AB17" s="22">
        <f t="shared" si="1"/>
        <v>0.8</v>
      </c>
      <c r="AC17" s="23" t="b">
        <f t="shared" si="2"/>
        <v>1</v>
      </c>
      <c r="AD17" s="23" t="b">
        <f t="shared" si="3"/>
        <v>1</v>
      </c>
    </row>
    <row r="18" spans="1:30" x14ac:dyDescent="0.25">
      <c r="A18" s="4">
        <v>16</v>
      </c>
      <c r="B18" s="25" t="s">
        <v>73</v>
      </c>
      <c r="C18" s="6" t="s">
        <v>20</v>
      </c>
      <c r="D18" s="26" t="s">
        <v>67</v>
      </c>
      <c r="E18" s="27">
        <v>2605033</v>
      </c>
      <c r="F18" s="26" t="s">
        <v>68</v>
      </c>
      <c r="G18" s="28" t="s">
        <v>74</v>
      </c>
      <c r="H18" s="26" t="s">
        <v>51</v>
      </c>
      <c r="I18" s="29">
        <v>0.30199999999999999</v>
      </c>
      <c r="J18" s="28" t="s">
        <v>70</v>
      </c>
      <c r="K18" s="30">
        <v>1190000.1499999999</v>
      </c>
      <c r="L18" s="31">
        <v>952000</v>
      </c>
      <c r="M18" s="31">
        <v>238000.15</v>
      </c>
      <c r="N18" s="32">
        <v>0.8</v>
      </c>
      <c r="O18" s="33">
        <v>0</v>
      </c>
      <c r="P18" s="33">
        <v>0</v>
      </c>
      <c r="Q18" s="34">
        <v>0</v>
      </c>
      <c r="R18" s="34">
        <v>0</v>
      </c>
      <c r="S18" s="34">
        <v>0</v>
      </c>
      <c r="T18" s="35">
        <v>344124</v>
      </c>
      <c r="U18" s="35">
        <v>607876</v>
      </c>
      <c r="W18" s="36"/>
      <c r="X18" s="36"/>
      <c r="Y18" s="36"/>
      <c r="Z18" s="21"/>
      <c r="AA18" s="3" t="b">
        <f t="shared" si="5"/>
        <v>1</v>
      </c>
      <c r="AB18" s="22">
        <f t="shared" si="1"/>
        <v>0.8</v>
      </c>
      <c r="AC18" s="23" t="b">
        <f t="shared" si="2"/>
        <v>1</v>
      </c>
      <c r="AD18" s="23" t="b">
        <f t="shared" si="3"/>
        <v>1</v>
      </c>
    </row>
    <row r="19" spans="1:30" x14ac:dyDescent="0.25">
      <c r="A19" s="4">
        <v>17</v>
      </c>
      <c r="B19" s="25" t="s">
        <v>75</v>
      </c>
      <c r="C19" s="6" t="s">
        <v>20</v>
      </c>
      <c r="D19" s="26" t="s">
        <v>67</v>
      </c>
      <c r="E19" s="27">
        <v>2605033</v>
      </c>
      <c r="F19" s="26" t="s">
        <v>68</v>
      </c>
      <c r="G19" s="28" t="s">
        <v>76</v>
      </c>
      <c r="H19" s="26" t="s">
        <v>51</v>
      </c>
      <c r="I19" s="29">
        <v>0.21</v>
      </c>
      <c r="J19" s="28" t="s">
        <v>70</v>
      </c>
      <c r="K19" s="30">
        <v>509687.4</v>
      </c>
      <c r="L19" s="31">
        <v>407749</v>
      </c>
      <c r="M19" s="31">
        <v>101938.4</v>
      </c>
      <c r="N19" s="32">
        <v>0.8</v>
      </c>
      <c r="O19" s="33">
        <v>0</v>
      </c>
      <c r="P19" s="33">
        <v>0</v>
      </c>
      <c r="Q19" s="34">
        <v>0</v>
      </c>
      <c r="R19" s="34">
        <v>0</v>
      </c>
      <c r="S19" s="34">
        <v>0</v>
      </c>
      <c r="T19" s="35">
        <v>164940</v>
      </c>
      <c r="U19" s="35">
        <v>242809</v>
      </c>
      <c r="V19" s="36"/>
      <c r="W19" s="36"/>
      <c r="X19" s="36"/>
      <c r="Y19" s="36"/>
      <c r="Z19" s="21"/>
      <c r="AA19" s="3" t="b">
        <f t="shared" si="5"/>
        <v>1</v>
      </c>
      <c r="AB19" s="22">
        <f t="shared" si="1"/>
        <v>0.8</v>
      </c>
      <c r="AC19" s="23" t="b">
        <f t="shared" si="2"/>
        <v>1</v>
      </c>
      <c r="AD19" s="23" t="b">
        <f t="shared" si="3"/>
        <v>1</v>
      </c>
    </row>
    <row r="20" spans="1:30" ht="36" x14ac:dyDescent="0.25">
      <c r="A20" s="4">
        <v>18</v>
      </c>
      <c r="B20" s="25" t="s">
        <v>77</v>
      </c>
      <c r="C20" s="6" t="s">
        <v>20</v>
      </c>
      <c r="D20" s="26" t="s">
        <v>78</v>
      </c>
      <c r="E20" s="40">
        <v>2607011</v>
      </c>
      <c r="F20" s="26" t="s">
        <v>79</v>
      </c>
      <c r="G20" s="28" t="s">
        <v>80</v>
      </c>
      <c r="H20" s="26" t="s">
        <v>24</v>
      </c>
      <c r="I20" s="29">
        <v>0.88900000000000001</v>
      </c>
      <c r="J20" s="28" t="s">
        <v>81</v>
      </c>
      <c r="K20" s="30">
        <v>9401449.8499999996</v>
      </c>
      <c r="L20" s="31">
        <v>7521159</v>
      </c>
      <c r="M20" s="31">
        <v>1880290.85</v>
      </c>
      <c r="N20" s="32">
        <v>0.8</v>
      </c>
      <c r="O20" s="33">
        <v>0</v>
      </c>
      <c r="P20" s="33">
        <v>0</v>
      </c>
      <c r="Q20" s="34">
        <v>0</v>
      </c>
      <c r="R20" s="34">
        <v>0</v>
      </c>
      <c r="S20" s="34">
        <v>0</v>
      </c>
      <c r="T20" s="38">
        <v>2248926</v>
      </c>
      <c r="U20" s="38">
        <v>5272233</v>
      </c>
      <c r="V20" s="21"/>
      <c r="W20" s="21"/>
      <c r="X20" s="21"/>
      <c r="Y20" s="21"/>
      <c r="Z20" s="21"/>
      <c r="AA20" s="3" t="b">
        <f t="shared" si="5"/>
        <v>1</v>
      </c>
      <c r="AB20" s="22">
        <f t="shared" si="1"/>
        <v>0.8</v>
      </c>
      <c r="AC20" s="23" t="b">
        <f t="shared" si="2"/>
        <v>1</v>
      </c>
      <c r="AD20" s="23" t="b">
        <f t="shared" si="3"/>
        <v>1</v>
      </c>
    </row>
    <row r="21" spans="1:30" ht="36" x14ac:dyDescent="0.25">
      <c r="A21" s="4">
        <v>19</v>
      </c>
      <c r="B21" s="25" t="s">
        <v>82</v>
      </c>
      <c r="C21" s="6" t="s">
        <v>20</v>
      </c>
      <c r="D21" s="26" t="s">
        <v>78</v>
      </c>
      <c r="E21" s="27">
        <v>2607011</v>
      </c>
      <c r="F21" s="26" t="s">
        <v>79</v>
      </c>
      <c r="G21" s="28" t="s">
        <v>83</v>
      </c>
      <c r="H21" s="26" t="s">
        <v>24</v>
      </c>
      <c r="I21" s="29">
        <v>0.61399999999999999</v>
      </c>
      <c r="J21" s="28" t="s">
        <v>84</v>
      </c>
      <c r="K21" s="30">
        <v>4398672.2</v>
      </c>
      <c r="L21" s="31">
        <v>3518937</v>
      </c>
      <c r="M21" s="31">
        <v>879735.2</v>
      </c>
      <c r="N21" s="32">
        <v>0.8</v>
      </c>
      <c r="O21" s="33">
        <v>0</v>
      </c>
      <c r="P21" s="33">
        <v>0</v>
      </c>
      <c r="Q21" s="41">
        <v>0</v>
      </c>
      <c r="R21" s="41">
        <v>0</v>
      </c>
      <c r="S21" s="41">
        <v>0</v>
      </c>
      <c r="T21" s="41">
        <v>1039297</v>
      </c>
      <c r="U21" s="38">
        <v>2479640</v>
      </c>
      <c r="V21" s="21"/>
      <c r="W21" s="21"/>
      <c r="X21" s="21"/>
      <c r="Y21" s="21"/>
      <c r="Z21" s="21"/>
      <c r="AA21" s="3" t="b">
        <f t="shared" si="5"/>
        <v>1</v>
      </c>
      <c r="AB21" s="22">
        <f t="shared" si="1"/>
        <v>0.8</v>
      </c>
      <c r="AC21" s="23" t="b">
        <f t="shared" si="2"/>
        <v>1</v>
      </c>
      <c r="AD21" s="23" t="b">
        <f t="shared" si="3"/>
        <v>1</v>
      </c>
    </row>
    <row r="22" spans="1:30" ht="24" x14ac:dyDescent="0.25">
      <c r="A22" s="4">
        <v>20</v>
      </c>
      <c r="B22" s="25" t="s">
        <v>85</v>
      </c>
      <c r="C22" s="6" t="s">
        <v>20</v>
      </c>
      <c r="D22" s="26" t="s">
        <v>78</v>
      </c>
      <c r="E22" s="40">
        <v>2607011</v>
      </c>
      <c r="F22" s="26" t="s">
        <v>79</v>
      </c>
      <c r="G22" s="28" t="s">
        <v>86</v>
      </c>
      <c r="H22" s="26" t="s">
        <v>24</v>
      </c>
      <c r="I22" s="29">
        <v>0.57699999999999996</v>
      </c>
      <c r="J22" s="28" t="s">
        <v>84</v>
      </c>
      <c r="K22" s="30">
        <v>4625286.59</v>
      </c>
      <c r="L22" s="31">
        <v>3700229</v>
      </c>
      <c r="M22" s="31">
        <v>925057.59</v>
      </c>
      <c r="N22" s="32">
        <v>0.8</v>
      </c>
      <c r="O22" s="33">
        <v>0</v>
      </c>
      <c r="P22" s="33">
        <v>0</v>
      </c>
      <c r="Q22" s="41">
        <v>0</v>
      </c>
      <c r="R22" s="41">
        <v>0</v>
      </c>
      <c r="S22" s="41">
        <v>0</v>
      </c>
      <c r="T22" s="35">
        <v>865472</v>
      </c>
      <c r="U22" s="35">
        <v>2834757</v>
      </c>
      <c r="V22" s="42"/>
      <c r="W22" s="21"/>
      <c r="X22" s="21"/>
      <c r="Y22" s="21"/>
      <c r="Z22" s="21"/>
      <c r="AA22" s="3" t="b">
        <f t="shared" si="5"/>
        <v>1</v>
      </c>
      <c r="AB22" s="22">
        <f t="shared" si="1"/>
        <v>0.8</v>
      </c>
      <c r="AC22" s="23" t="b">
        <f t="shared" si="2"/>
        <v>1</v>
      </c>
      <c r="AD22" s="23" t="b">
        <f t="shared" si="3"/>
        <v>1</v>
      </c>
    </row>
    <row r="23" spans="1:30" ht="36" x14ac:dyDescent="0.25">
      <c r="A23" s="4">
        <v>21</v>
      </c>
      <c r="B23" s="25" t="s">
        <v>87</v>
      </c>
      <c r="C23" s="6" t="s">
        <v>20</v>
      </c>
      <c r="D23" s="26" t="s">
        <v>88</v>
      </c>
      <c r="E23" s="40">
        <v>2608043</v>
      </c>
      <c r="F23" s="26" t="s">
        <v>89</v>
      </c>
      <c r="G23" s="28" t="s">
        <v>90</v>
      </c>
      <c r="H23" s="26" t="s">
        <v>24</v>
      </c>
      <c r="I23" s="29">
        <v>0.46200000000000002</v>
      </c>
      <c r="J23" s="28" t="s">
        <v>91</v>
      </c>
      <c r="K23" s="30">
        <v>1993313.5</v>
      </c>
      <c r="L23" s="31">
        <v>1395319</v>
      </c>
      <c r="M23" s="31">
        <f>K23-L23</f>
        <v>597994.5</v>
      </c>
      <c r="N23" s="32">
        <v>0.7</v>
      </c>
      <c r="O23" s="33">
        <v>0</v>
      </c>
      <c r="P23" s="33">
        <v>0</v>
      </c>
      <c r="Q23" s="41">
        <v>0</v>
      </c>
      <c r="R23" s="41">
        <v>0</v>
      </c>
      <c r="S23" s="41">
        <v>0</v>
      </c>
      <c r="T23" s="38">
        <f>500000</f>
        <v>500000</v>
      </c>
      <c r="U23" s="38">
        <v>611394</v>
      </c>
      <c r="V23" s="41">
        <v>283925</v>
      </c>
      <c r="W23" s="43"/>
      <c r="X23" s="43"/>
      <c r="Y23" s="43"/>
      <c r="Z23" s="21"/>
      <c r="AA23" s="3" t="b">
        <f t="shared" si="5"/>
        <v>1</v>
      </c>
      <c r="AB23" s="22">
        <f t="shared" si="1"/>
        <v>0.7</v>
      </c>
      <c r="AC23" s="23" t="b">
        <f t="shared" si="2"/>
        <v>1</v>
      </c>
      <c r="AD23" s="23" t="b">
        <f t="shared" si="3"/>
        <v>1</v>
      </c>
    </row>
    <row r="24" spans="1:30" ht="24" x14ac:dyDescent="0.25">
      <c r="A24" s="44">
        <v>22</v>
      </c>
      <c r="B24" s="45" t="s">
        <v>92</v>
      </c>
      <c r="C24" s="46" t="s">
        <v>93</v>
      </c>
      <c r="D24" s="47" t="s">
        <v>94</v>
      </c>
      <c r="E24" s="48">
        <v>2604133</v>
      </c>
      <c r="F24" s="47" t="s">
        <v>28</v>
      </c>
      <c r="G24" s="49" t="s">
        <v>95</v>
      </c>
      <c r="H24" s="47" t="s">
        <v>24</v>
      </c>
      <c r="I24" s="50">
        <v>0.39100000000000001</v>
      </c>
      <c r="J24" s="49" t="s">
        <v>96</v>
      </c>
      <c r="K24" s="51">
        <v>2315316.98</v>
      </c>
      <c r="L24" s="52">
        <v>1852253</v>
      </c>
      <c r="M24" s="52">
        <v>463063.98</v>
      </c>
      <c r="N24" s="53">
        <v>0.8</v>
      </c>
      <c r="O24" s="54">
        <v>0</v>
      </c>
      <c r="P24" s="54">
        <v>0</v>
      </c>
      <c r="Q24" s="55">
        <v>0</v>
      </c>
      <c r="R24" s="55">
        <v>0</v>
      </c>
      <c r="S24" s="55">
        <v>0</v>
      </c>
      <c r="T24" s="56">
        <v>0</v>
      </c>
      <c r="U24" s="57">
        <f>L24</f>
        <v>1852253</v>
      </c>
      <c r="V24" s="56"/>
      <c r="W24" s="56"/>
      <c r="X24" s="43"/>
      <c r="Y24" s="43"/>
      <c r="Z24" s="21"/>
      <c r="AA24" s="3" t="b">
        <f t="shared" si="5"/>
        <v>1</v>
      </c>
      <c r="AB24" s="22">
        <f t="shared" si="1"/>
        <v>0.8</v>
      </c>
      <c r="AC24" s="23" t="b">
        <f t="shared" si="2"/>
        <v>1</v>
      </c>
      <c r="AD24" s="23" t="b">
        <f t="shared" si="3"/>
        <v>1</v>
      </c>
    </row>
    <row r="25" spans="1:30" ht="24" x14ac:dyDescent="0.25">
      <c r="A25" s="44">
        <v>23</v>
      </c>
      <c r="B25" s="45" t="s">
        <v>97</v>
      </c>
      <c r="C25" s="46" t="s">
        <v>93</v>
      </c>
      <c r="D25" s="47" t="s">
        <v>78</v>
      </c>
      <c r="E25" s="48">
        <v>2607011</v>
      </c>
      <c r="F25" s="47" t="s">
        <v>79</v>
      </c>
      <c r="G25" s="49" t="s">
        <v>98</v>
      </c>
      <c r="H25" s="47" t="s">
        <v>24</v>
      </c>
      <c r="I25" s="50">
        <v>0.193</v>
      </c>
      <c r="J25" s="49" t="s">
        <v>99</v>
      </c>
      <c r="K25" s="51">
        <v>1885762.52</v>
      </c>
      <c r="L25" s="52">
        <v>1508610</v>
      </c>
      <c r="M25" s="52">
        <f>K25-L25</f>
        <v>377152.52</v>
      </c>
      <c r="N25" s="53">
        <v>0.8</v>
      </c>
      <c r="O25" s="54">
        <v>0</v>
      </c>
      <c r="P25" s="54">
        <v>0</v>
      </c>
      <c r="Q25" s="55">
        <v>0</v>
      </c>
      <c r="R25" s="55">
        <v>0</v>
      </c>
      <c r="S25" s="55">
        <v>0</v>
      </c>
      <c r="T25" s="56">
        <v>0</v>
      </c>
      <c r="U25" s="57">
        <f t="shared" ref="U25:U26" si="6">L25</f>
        <v>1508610</v>
      </c>
      <c r="V25" s="56"/>
      <c r="W25" s="56"/>
      <c r="X25" s="43"/>
      <c r="Y25" s="43"/>
      <c r="Z25" s="21"/>
      <c r="AA25" s="3" t="b">
        <f t="shared" si="5"/>
        <v>1</v>
      </c>
      <c r="AB25" s="22">
        <f t="shared" si="1"/>
        <v>0.8</v>
      </c>
      <c r="AC25" s="23" t="b">
        <f t="shared" si="2"/>
        <v>1</v>
      </c>
      <c r="AD25" s="23" t="b">
        <f t="shared" si="3"/>
        <v>1</v>
      </c>
    </row>
    <row r="26" spans="1:30" ht="36" x14ac:dyDescent="0.25">
      <c r="A26" s="44">
        <v>24</v>
      </c>
      <c r="B26" s="45" t="s">
        <v>100</v>
      </c>
      <c r="C26" s="46" t="s">
        <v>93</v>
      </c>
      <c r="D26" s="47" t="s">
        <v>94</v>
      </c>
      <c r="E26" s="48">
        <v>2604133</v>
      </c>
      <c r="F26" s="47" t="s">
        <v>28</v>
      </c>
      <c r="G26" s="49" t="s">
        <v>101</v>
      </c>
      <c r="H26" s="47" t="s">
        <v>24</v>
      </c>
      <c r="I26" s="50">
        <v>0.45900000000000002</v>
      </c>
      <c r="J26" s="49" t="s">
        <v>96</v>
      </c>
      <c r="K26" s="51">
        <v>1186042.3600000001</v>
      </c>
      <c r="L26" s="52">
        <v>948833</v>
      </c>
      <c r="M26" s="52">
        <v>237209.3600000001</v>
      </c>
      <c r="N26" s="53">
        <v>0.8</v>
      </c>
      <c r="O26" s="54">
        <v>0</v>
      </c>
      <c r="P26" s="54">
        <v>0</v>
      </c>
      <c r="Q26" s="55">
        <v>0</v>
      </c>
      <c r="R26" s="55">
        <v>0</v>
      </c>
      <c r="S26" s="55">
        <v>0</v>
      </c>
      <c r="T26" s="56">
        <v>0</v>
      </c>
      <c r="U26" s="57">
        <f t="shared" si="6"/>
        <v>948833</v>
      </c>
      <c r="V26" s="56"/>
      <c r="W26" s="56"/>
      <c r="X26" s="43"/>
      <c r="Y26" s="43"/>
      <c r="Z26" s="21"/>
      <c r="AA26" s="3" t="b">
        <f t="shared" si="5"/>
        <v>1</v>
      </c>
      <c r="AB26" s="22">
        <f t="shared" si="1"/>
        <v>0.8</v>
      </c>
      <c r="AC26" s="23" t="b">
        <f t="shared" si="2"/>
        <v>1</v>
      </c>
      <c r="AD26" s="23" t="b">
        <f t="shared" si="3"/>
        <v>1</v>
      </c>
    </row>
    <row r="27" spans="1:30" ht="24" x14ac:dyDescent="0.25">
      <c r="A27" s="4">
        <v>25</v>
      </c>
      <c r="B27" s="25" t="s">
        <v>102</v>
      </c>
      <c r="C27" s="58" t="s">
        <v>103</v>
      </c>
      <c r="D27" s="26" t="s">
        <v>21</v>
      </c>
      <c r="E27" s="27">
        <v>2601013</v>
      </c>
      <c r="F27" s="26" t="s">
        <v>22</v>
      </c>
      <c r="G27" s="28" t="s">
        <v>104</v>
      </c>
      <c r="H27" s="26" t="s">
        <v>24</v>
      </c>
      <c r="I27" s="29">
        <v>0.94399999999999995</v>
      </c>
      <c r="J27" s="28" t="s">
        <v>105</v>
      </c>
      <c r="K27" s="30">
        <v>9913814.9800000004</v>
      </c>
      <c r="L27" s="31">
        <v>7931051</v>
      </c>
      <c r="M27" s="31">
        <v>1982763.9800000004</v>
      </c>
      <c r="N27" s="32">
        <v>0.8</v>
      </c>
      <c r="O27" s="33">
        <v>0</v>
      </c>
      <c r="P27" s="33">
        <v>0</v>
      </c>
      <c r="Q27" s="41">
        <v>0</v>
      </c>
      <c r="R27" s="41">
        <v>0</v>
      </c>
      <c r="S27" s="41">
        <v>0</v>
      </c>
      <c r="T27" s="34">
        <v>0</v>
      </c>
      <c r="U27" s="59">
        <v>1189658</v>
      </c>
      <c r="V27" s="34">
        <v>3800000</v>
      </c>
      <c r="W27" s="34">
        <v>2941393</v>
      </c>
      <c r="X27" s="43"/>
      <c r="Y27" s="43"/>
      <c r="Z27" s="21"/>
      <c r="AA27" s="3" t="b">
        <f t="shared" si="5"/>
        <v>1</v>
      </c>
      <c r="AB27" s="22">
        <f t="shared" si="1"/>
        <v>0.8</v>
      </c>
      <c r="AC27" s="23" t="b">
        <f t="shared" si="2"/>
        <v>1</v>
      </c>
      <c r="AD27" s="23" t="b">
        <f t="shared" si="3"/>
        <v>1</v>
      </c>
    </row>
    <row r="28" spans="1:30" ht="24" x14ac:dyDescent="0.25">
      <c r="A28" s="4">
        <v>26</v>
      </c>
      <c r="B28" s="25" t="s">
        <v>106</v>
      </c>
      <c r="C28" s="58" t="s">
        <v>103</v>
      </c>
      <c r="D28" s="26" t="s">
        <v>67</v>
      </c>
      <c r="E28" s="27">
        <v>2605033</v>
      </c>
      <c r="F28" s="26" t="s">
        <v>68</v>
      </c>
      <c r="G28" s="28" t="s">
        <v>107</v>
      </c>
      <c r="H28" s="26" t="s">
        <v>24</v>
      </c>
      <c r="I28" s="29">
        <v>0.92500000000000004</v>
      </c>
      <c r="J28" s="28" t="s">
        <v>108</v>
      </c>
      <c r="K28" s="30">
        <v>7373448.4299999997</v>
      </c>
      <c r="L28" s="31">
        <v>5622760</v>
      </c>
      <c r="M28" s="31">
        <v>1750688.43</v>
      </c>
      <c r="N28" s="32">
        <v>0.8</v>
      </c>
      <c r="O28" s="33">
        <v>0</v>
      </c>
      <c r="P28" s="33">
        <v>0</v>
      </c>
      <c r="Q28" s="41">
        <v>0</v>
      </c>
      <c r="R28" s="41">
        <v>0</v>
      </c>
      <c r="S28" s="41">
        <v>0</v>
      </c>
      <c r="T28" s="34">
        <v>0</v>
      </c>
      <c r="U28" s="59">
        <v>1600000</v>
      </c>
      <c r="V28" s="34">
        <v>4022760</v>
      </c>
      <c r="W28" s="34"/>
      <c r="X28" s="43"/>
      <c r="Y28" s="43"/>
      <c r="Z28" s="21"/>
      <c r="AA28" s="3" t="b">
        <f t="shared" si="5"/>
        <v>1</v>
      </c>
      <c r="AB28" s="22">
        <f t="shared" si="1"/>
        <v>0.76259999999999994</v>
      </c>
      <c r="AC28" s="23" t="b">
        <f t="shared" si="2"/>
        <v>0</v>
      </c>
      <c r="AD28" s="23" t="b">
        <f t="shared" si="3"/>
        <v>1</v>
      </c>
    </row>
    <row r="29" spans="1:30" ht="24" x14ac:dyDescent="0.25">
      <c r="A29" s="44">
        <v>27</v>
      </c>
      <c r="B29" s="45" t="s">
        <v>109</v>
      </c>
      <c r="C29" s="46" t="s">
        <v>93</v>
      </c>
      <c r="D29" s="47" t="s">
        <v>78</v>
      </c>
      <c r="E29" s="48">
        <v>2607011</v>
      </c>
      <c r="F29" s="47" t="s">
        <v>79</v>
      </c>
      <c r="G29" s="49" t="s">
        <v>110</v>
      </c>
      <c r="H29" s="47" t="s">
        <v>51</v>
      </c>
      <c r="I29" s="50">
        <v>0.51100000000000001</v>
      </c>
      <c r="J29" s="49" t="s">
        <v>99</v>
      </c>
      <c r="K29" s="51">
        <v>2001502.54</v>
      </c>
      <c r="L29" s="52">
        <v>1601202</v>
      </c>
      <c r="M29" s="52">
        <v>400300.54</v>
      </c>
      <c r="N29" s="53">
        <v>0.8</v>
      </c>
      <c r="O29" s="54">
        <v>0</v>
      </c>
      <c r="P29" s="54">
        <v>0</v>
      </c>
      <c r="Q29" s="55">
        <v>0</v>
      </c>
      <c r="R29" s="55">
        <v>0</v>
      </c>
      <c r="S29" s="55">
        <v>0</v>
      </c>
      <c r="T29" s="56">
        <v>0</v>
      </c>
      <c r="U29" s="57">
        <f>L29</f>
        <v>1601202</v>
      </c>
      <c r="V29" s="56"/>
      <c r="W29" s="56"/>
      <c r="X29" s="43"/>
      <c r="Y29" s="43"/>
      <c r="Z29" s="21"/>
      <c r="AA29" s="3" t="b">
        <f t="shared" si="5"/>
        <v>1</v>
      </c>
      <c r="AB29" s="22">
        <f t="shared" si="1"/>
        <v>0.8</v>
      </c>
      <c r="AC29" s="23" t="b">
        <f t="shared" si="2"/>
        <v>1</v>
      </c>
      <c r="AD29" s="23" t="b">
        <f t="shared" si="3"/>
        <v>1</v>
      </c>
    </row>
    <row r="30" spans="1:30" ht="48" x14ac:dyDescent="0.25">
      <c r="A30" s="4">
        <v>28</v>
      </c>
      <c r="B30" s="25" t="s">
        <v>111</v>
      </c>
      <c r="C30" s="58" t="s">
        <v>103</v>
      </c>
      <c r="D30" s="26" t="s">
        <v>112</v>
      </c>
      <c r="E30" s="27">
        <v>2606053</v>
      </c>
      <c r="F30" s="26" t="s">
        <v>113</v>
      </c>
      <c r="G30" s="28" t="s">
        <v>114</v>
      </c>
      <c r="H30" s="26" t="s">
        <v>24</v>
      </c>
      <c r="I30" s="29">
        <v>1.355</v>
      </c>
      <c r="J30" s="28" t="s">
        <v>115</v>
      </c>
      <c r="K30" s="30">
        <v>13477923.890000001</v>
      </c>
      <c r="L30" s="31">
        <v>8086754</v>
      </c>
      <c r="M30" s="31">
        <f>K30-L30</f>
        <v>5391169.8900000006</v>
      </c>
      <c r="N30" s="32">
        <v>0.6</v>
      </c>
      <c r="O30" s="33">
        <v>0</v>
      </c>
      <c r="P30" s="33">
        <v>0</v>
      </c>
      <c r="Q30" s="41">
        <v>0</v>
      </c>
      <c r="R30" s="41">
        <v>0</v>
      </c>
      <c r="S30" s="41">
        <v>0</v>
      </c>
      <c r="T30" s="34">
        <v>0</v>
      </c>
      <c r="U30" s="59">
        <v>3000000</v>
      </c>
      <c r="V30" s="34">
        <v>3000000</v>
      </c>
      <c r="W30" s="34">
        <v>2086754</v>
      </c>
      <c r="X30" s="43"/>
      <c r="Y30" s="43"/>
      <c r="Z30" s="21"/>
      <c r="AA30" s="3" t="b">
        <f t="shared" si="5"/>
        <v>1</v>
      </c>
      <c r="AB30" s="22">
        <f t="shared" si="1"/>
        <v>0.6</v>
      </c>
      <c r="AC30" s="23" t="b">
        <f t="shared" si="2"/>
        <v>1</v>
      </c>
      <c r="AD30" s="23" t="b">
        <f t="shared" si="3"/>
        <v>1</v>
      </c>
    </row>
    <row r="31" spans="1:30" ht="24" x14ac:dyDescent="0.25">
      <c r="A31" s="44">
        <v>29</v>
      </c>
      <c r="B31" s="45" t="s">
        <v>116</v>
      </c>
      <c r="C31" s="46" t="s">
        <v>93</v>
      </c>
      <c r="D31" s="47" t="s">
        <v>117</v>
      </c>
      <c r="E31" s="48">
        <v>2601043</v>
      </c>
      <c r="F31" s="47" t="s">
        <v>22</v>
      </c>
      <c r="G31" s="49" t="s">
        <v>118</v>
      </c>
      <c r="H31" s="47" t="s">
        <v>51</v>
      </c>
      <c r="I31" s="50">
        <v>0.99</v>
      </c>
      <c r="J31" s="49" t="s">
        <v>119</v>
      </c>
      <c r="K31" s="51">
        <v>513451.42</v>
      </c>
      <c r="L31" s="52">
        <v>410761</v>
      </c>
      <c r="M31" s="52">
        <v>102690.42</v>
      </c>
      <c r="N31" s="53">
        <v>0.8</v>
      </c>
      <c r="O31" s="54">
        <v>0</v>
      </c>
      <c r="P31" s="54">
        <v>0</v>
      </c>
      <c r="Q31" s="55">
        <v>0</v>
      </c>
      <c r="R31" s="55">
        <v>0</v>
      </c>
      <c r="S31" s="55">
        <v>0</v>
      </c>
      <c r="T31" s="56">
        <v>0</v>
      </c>
      <c r="U31" s="57">
        <f t="shared" ref="U31:U39" si="7">L31</f>
        <v>410761</v>
      </c>
      <c r="V31" s="56"/>
      <c r="W31" s="56"/>
      <c r="X31" s="43"/>
      <c r="Y31" s="43"/>
      <c r="Z31" s="21"/>
      <c r="AA31" s="3" t="b">
        <f t="shared" si="5"/>
        <v>1</v>
      </c>
      <c r="AB31" s="22">
        <f t="shared" si="1"/>
        <v>0.8</v>
      </c>
      <c r="AC31" s="23" t="b">
        <f t="shared" si="2"/>
        <v>1</v>
      </c>
      <c r="AD31" s="23" t="b">
        <f t="shared" si="3"/>
        <v>1</v>
      </c>
    </row>
    <row r="32" spans="1:30" ht="24" x14ac:dyDescent="0.25">
      <c r="A32" s="44">
        <v>30</v>
      </c>
      <c r="B32" s="45" t="s">
        <v>120</v>
      </c>
      <c r="C32" s="46" t="s">
        <v>93</v>
      </c>
      <c r="D32" s="47" t="s">
        <v>121</v>
      </c>
      <c r="E32" s="48">
        <v>2612033</v>
      </c>
      <c r="F32" s="47" t="s">
        <v>122</v>
      </c>
      <c r="G32" s="49" t="s">
        <v>123</v>
      </c>
      <c r="H32" s="47" t="s">
        <v>51</v>
      </c>
      <c r="I32" s="50">
        <v>0.88400000000000001</v>
      </c>
      <c r="J32" s="49" t="s">
        <v>124</v>
      </c>
      <c r="K32" s="51">
        <v>1126087.28</v>
      </c>
      <c r="L32" s="52">
        <v>900869</v>
      </c>
      <c r="M32" s="52">
        <v>225218.28</v>
      </c>
      <c r="N32" s="53">
        <v>0.8</v>
      </c>
      <c r="O32" s="54">
        <v>0</v>
      </c>
      <c r="P32" s="54">
        <v>0</v>
      </c>
      <c r="Q32" s="55">
        <v>0</v>
      </c>
      <c r="R32" s="55">
        <v>0</v>
      </c>
      <c r="S32" s="55">
        <v>0</v>
      </c>
      <c r="T32" s="56">
        <v>0</v>
      </c>
      <c r="U32" s="57">
        <f t="shared" si="7"/>
        <v>900869</v>
      </c>
      <c r="V32" s="56"/>
      <c r="W32" s="56"/>
      <c r="X32" s="43"/>
      <c r="Y32" s="43"/>
      <c r="Z32" s="21"/>
      <c r="AA32" s="3" t="b">
        <f t="shared" si="5"/>
        <v>1</v>
      </c>
      <c r="AB32" s="22">
        <f t="shared" si="1"/>
        <v>0.8</v>
      </c>
      <c r="AC32" s="23" t="b">
        <f t="shared" si="2"/>
        <v>1</v>
      </c>
      <c r="AD32" s="23" t="b">
        <f t="shared" si="3"/>
        <v>1</v>
      </c>
    </row>
    <row r="33" spans="1:30" ht="24" x14ac:dyDescent="0.25">
      <c r="A33" s="44">
        <v>31</v>
      </c>
      <c r="B33" s="45" t="s">
        <v>125</v>
      </c>
      <c r="C33" s="46" t="s">
        <v>93</v>
      </c>
      <c r="D33" s="47" t="s">
        <v>126</v>
      </c>
      <c r="E33" s="48">
        <v>2612062</v>
      </c>
      <c r="F33" s="47" t="s">
        <v>122</v>
      </c>
      <c r="G33" s="49" t="s">
        <v>127</v>
      </c>
      <c r="H33" s="47" t="s">
        <v>51</v>
      </c>
      <c r="I33" s="50">
        <v>0.51500000000000001</v>
      </c>
      <c r="J33" s="49" t="s">
        <v>128</v>
      </c>
      <c r="K33" s="51">
        <v>609805.94999999995</v>
      </c>
      <c r="L33" s="52">
        <v>487844</v>
      </c>
      <c r="M33" s="52">
        <v>121961.95</v>
      </c>
      <c r="N33" s="53">
        <v>0.8</v>
      </c>
      <c r="O33" s="54">
        <v>0</v>
      </c>
      <c r="P33" s="54">
        <v>0</v>
      </c>
      <c r="Q33" s="55">
        <v>0</v>
      </c>
      <c r="R33" s="55">
        <v>0</v>
      </c>
      <c r="S33" s="55">
        <v>0</v>
      </c>
      <c r="T33" s="56">
        <v>0</v>
      </c>
      <c r="U33" s="57">
        <f t="shared" si="7"/>
        <v>487844</v>
      </c>
      <c r="V33" s="56"/>
      <c r="W33" s="56"/>
      <c r="X33" s="43"/>
      <c r="Y33" s="43"/>
      <c r="Z33" s="21"/>
      <c r="AA33" s="3" t="b">
        <f t="shared" si="5"/>
        <v>1</v>
      </c>
      <c r="AB33" s="22">
        <f t="shared" si="1"/>
        <v>0.8</v>
      </c>
      <c r="AC33" s="23" t="b">
        <f t="shared" si="2"/>
        <v>1</v>
      </c>
      <c r="AD33" s="23" t="b">
        <f t="shared" si="3"/>
        <v>1</v>
      </c>
    </row>
    <row r="34" spans="1:30" ht="24" x14ac:dyDescent="0.25">
      <c r="A34" s="44">
        <v>32</v>
      </c>
      <c r="B34" s="45" t="s">
        <v>129</v>
      </c>
      <c r="C34" s="46" t="s">
        <v>93</v>
      </c>
      <c r="D34" s="47" t="s">
        <v>130</v>
      </c>
      <c r="E34" s="48">
        <v>2604172</v>
      </c>
      <c r="F34" s="47" t="s">
        <v>28</v>
      </c>
      <c r="G34" s="49" t="s">
        <v>131</v>
      </c>
      <c r="H34" s="47" t="s">
        <v>24</v>
      </c>
      <c r="I34" s="50">
        <v>0.39</v>
      </c>
      <c r="J34" s="49" t="s">
        <v>128</v>
      </c>
      <c r="K34" s="51">
        <v>2235158.84</v>
      </c>
      <c r="L34" s="52">
        <v>1341095</v>
      </c>
      <c r="M34" s="52">
        <f>K34-L34</f>
        <v>894063.83999999985</v>
      </c>
      <c r="N34" s="53">
        <v>0.6</v>
      </c>
      <c r="O34" s="54">
        <v>0</v>
      </c>
      <c r="P34" s="54">
        <v>0</v>
      </c>
      <c r="Q34" s="55">
        <v>0</v>
      </c>
      <c r="R34" s="55">
        <v>0</v>
      </c>
      <c r="S34" s="55">
        <v>0</v>
      </c>
      <c r="T34" s="56">
        <v>0</v>
      </c>
      <c r="U34" s="57">
        <f t="shared" si="7"/>
        <v>1341095</v>
      </c>
      <c r="V34" s="56"/>
      <c r="W34" s="56"/>
      <c r="X34" s="43"/>
      <c r="Y34" s="43"/>
      <c r="Z34" s="21"/>
      <c r="AA34" s="3" t="b">
        <f t="shared" si="5"/>
        <v>1</v>
      </c>
      <c r="AB34" s="22">
        <f t="shared" si="1"/>
        <v>0.6</v>
      </c>
      <c r="AC34" s="23" t="b">
        <f t="shared" si="2"/>
        <v>1</v>
      </c>
      <c r="AD34" s="23" t="b">
        <f t="shared" si="3"/>
        <v>1</v>
      </c>
    </row>
    <row r="35" spans="1:30" ht="24" x14ac:dyDescent="0.25">
      <c r="A35" s="44">
        <v>33</v>
      </c>
      <c r="B35" s="45" t="s">
        <v>132</v>
      </c>
      <c r="C35" s="46" t="s">
        <v>93</v>
      </c>
      <c r="D35" s="47" t="s">
        <v>133</v>
      </c>
      <c r="E35" s="48">
        <v>2611022</v>
      </c>
      <c r="F35" s="47" t="s">
        <v>134</v>
      </c>
      <c r="G35" s="49" t="s">
        <v>135</v>
      </c>
      <c r="H35" s="47" t="s">
        <v>51</v>
      </c>
      <c r="I35" s="50">
        <v>0.38</v>
      </c>
      <c r="J35" s="49" t="s">
        <v>136</v>
      </c>
      <c r="K35" s="51">
        <v>1126263.6100000001</v>
      </c>
      <c r="L35" s="52">
        <v>901010</v>
      </c>
      <c r="M35" s="52">
        <v>225253.6100000001</v>
      </c>
      <c r="N35" s="53">
        <v>0.8</v>
      </c>
      <c r="O35" s="54">
        <v>0</v>
      </c>
      <c r="P35" s="54">
        <v>0</v>
      </c>
      <c r="Q35" s="55">
        <v>0</v>
      </c>
      <c r="R35" s="55">
        <v>0</v>
      </c>
      <c r="S35" s="55">
        <v>0</v>
      </c>
      <c r="T35" s="56">
        <v>0</v>
      </c>
      <c r="U35" s="57">
        <f t="shared" si="7"/>
        <v>901010</v>
      </c>
      <c r="V35" s="56"/>
      <c r="W35" s="56"/>
      <c r="X35" s="43"/>
      <c r="Y35" s="43"/>
      <c r="Z35" s="21"/>
      <c r="AA35" s="3" t="b">
        <f t="shared" si="5"/>
        <v>1</v>
      </c>
      <c r="AB35" s="22">
        <f t="shared" si="1"/>
        <v>0.8</v>
      </c>
      <c r="AC35" s="23" t="b">
        <f t="shared" si="2"/>
        <v>1</v>
      </c>
      <c r="AD35" s="23" t="b">
        <f t="shared" si="3"/>
        <v>1</v>
      </c>
    </row>
    <row r="36" spans="1:30" ht="24" x14ac:dyDescent="0.25">
      <c r="A36" s="44">
        <v>34</v>
      </c>
      <c r="B36" s="45" t="s">
        <v>137</v>
      </c>
      <c r="C36" s="46" t="s">
        <v>93</v>
      </c>
      <c r="D36" s="47" t="s">
        <v>138</v>
      </c>
      <c r="E36" s="48">
        <v>2610053</v>
      </c>
      <c r="F36" s="47" t="s">
        <v>46</v>
      </c>
      <c r="G36" s="49" t="s">
        <v>139</v>
      </c>
      <c r="H36" s="47" t="s">
        <v>24</v>
      </c>
      <c r="I36" s="50">
        <v>0.246</v>
      </c>
      <c r="J36" s="49" t="s">
        <v>140</v>
      </c>
      <c r="K36" s="51">
        <v>1283523.6100000001</v>
      </c>
      <c r="L36" s="52">
        <v>1026818</v>
      </c>
      <c r="M36" s="52">
        <v>256705.6100000001</v>
      </c>
      <c r="N36" s="53">
        <v>0.8</v>
      </c>
      <c r="O36" s="54">
        <v>0</v>
      </c>
      <c r="P36" s="54">
        <v>0</v>
      </c>
      <c r="Q36" s="55">
        <v>0</v>
      </c>
      <c r="R36" s="55">
        <v>0</v>
      </c>
      <c r="S36" s="55">
        <v>0</v>
      </c>
      <c r="T36" s="56">
        <v>0</v>
      </c>
      <c r="U36" s="57">
        <f t="shared" si="7"/>
        <v>1026818</v>
      </c>
      <c r="V36" s="56"/>
      <c r="W36" s="56"/>
      <c r="X36" s="43"/>
      <c r="Y36" s="43"/>
      <c r="Z36" s="21"/>
      <c r="AA36" s="3" t="b">
        <f t="shared" si="5"/>
        <v>1</v>
      </c>
      <c r="AB36" s="22">
        <f t="shared" si="1"/>
        <v>0.8</v>
      </c>
      <c r="AC36" s="23" t="b">
        <f t="shared" si="2"/>
        <v>1</v>
      </c>
      <c r="AD36" s="23" t="b">
        <f t="shared" si="3"/>
        <v>1</v>
      </c>
    </row>
    <row r="37" spans="1:30" x14ac:dyDescent="0.25">
      <c r="A37" s="44">
        <v>35</v>
      </c>
      <c r="B37" s="45" t="s">
        <v>141</v>
      </c>
      <c r="C37" s="46" t="s">
        <v>93</v>
      </c>
      <c r="D37" s="47" t="s">
        <v>142</v>
      </c>
      <c r="E37" s="48">
        <v>2602063</v>
      </c>
      <c r="F37" s="47" t="s">
        <v>143</v>
      </c>
      <c r="G37" s="49" t="s">
        <v>144</v>
      </c>
      <c r="H37" s="47" t="s">
        <v>51</v>
      </c>
      <c r="I37" s="50">
        <v>1.236</v>
      </c>
      <c r="J37" s="49" t="s">
        <v>128</v>
      </c>
      <c r="K37" s="51">
        <v>731970.91</v>
      </c>
      <c r="L37" s="52">
        <v>585576</v>
      </c>
      <c r="M37" s="52">
        <f>K37-L37</f>
        <v>146394.91000000003</v>
      </c>
      <c r="N37" s="53">
        <v>0.8</v>
      </c>
      <c r="O37" s="54">
        <v>0</v>
      </c>
      <c r="P37" s="54">
        <v>0</v>
      </c>
      <c r="Q37" s="55">
        <v>0</v>
      </c>
      <c r="R37" s="55">
        <v>0</v>
      </c>
      <c r="S37" s="55">
        <v>0</v>
      </c>
      <c r="T37" s="56">
        <v>0</v>
      </c>
      <c r="U37" s="57">
        <f t="shared" si="7"/>
        <v>585576</v>
      </c>
      <c r="V37" s="56"/>
      <c r="W37" s="56"/>
      <c r="X37" s="43"/>
      <c r="Y37" s="43"/>
      <c r="Z37" s="21"/>
      <c r="AA37" s="3" t="b">
        <f t="shared" si="5"/>
        <v>1</v>
      </c>
      <c r="AB37" s="22">
        <f t="shared" si="1"/>
        <v>0.8</v>
      </c>
      <c r="AC37" s="23" t="b">
        <f t="shared" si="2"/>
        <v>1</v>
      </c>
      <c r="AD37" s="23" t="b">
        <f t="shared" si="3"/>
        <v>1</v>
      </c>
    </row>
    <row r="38" spans="1:30" ht="24" x14ac:dyDescent="0.25">
      <c r="A38" s="44">
        <v>36</v>
      </c>
      <c r="B38" s="45" t="s">
        <v>145</v>
      </c>
      <c r="C38" s="46" t="s">
        <v>93</v>
      </c>
      <c r="D38" s="47" t="s">
        <v>146</v>
      </c>
      <c r="E38" s="48">
        <v>2605083</v>
      </c>
      <c r="F38" s="47" t="s">
        <v>68</v>
      </c>
      <c r="G38" s="49" t="s">
        <v>147</v>
      </c>
      <c r="H38" s="47" t="s">
        <v>148</v>
      </c>
      <c r="I38" s="50">
        <v>0.8</v>
      </c>
      <c r="J38" s="49" t="s">
        <v>149</v>
      </c>
      <c r="K38" s="51">
        <v>215539.11</v>
      </c>
      <c r="L38" s="52">
        <v>172431</v>
      </c>
      <c r="M38" s="52">
        <f>K38-L38</f>
        <v>43108.109999999986</v>
      </c>
      <c r="N38" s="53">
        <v>0.8</v>
      </c>
      <c r="O38" s="54">
        <v>0</v>
      </c>
      <c r="P38" s="54">
        <v>0</v>
      </c>
      <c r="Q38" s="55">
        <v>0</v>
      </c>
      <c r="R38" s="55">
        <v>0</v>
      </c>
      <c r="S38" s="55">
        <v>0</v>
      </c>
      <c r="T38" s="56">
        <v>0</v>
      </c>
      <c r="U38" s="57">
        <f t="shared" si="7"/>
        <v>172431</v>
      </c>
      <c r="V38" s="56"/>
      <c r="W38" s="56"/>
      <c r="X38" s="43"/>
      <c r="Y38" s="43"/>
      <c r="Z38" s="21"/>
      <c r="AA38" s="3" t="b">
        <f t="shared" si="5"/>
        <v>1</v>
      </c>
      <c r="AB38" s="22">
        <f t="shared" si="1"/>
        <v>0.8</v>
      </c>
      <c r="AC38" s="23" t="b">
        <f t="shared" si="2"/>
        <v>1</v>
      </c>
      <c r="AD38" s="23" t="b">
        <f t="shared" si="3"/>
        <v>1</v>
      </c>
    </row>
    <row r="39" spans="1:30" x14ac:dyDescent="0.25">
      <c r="A39" s="44">
        <v>37</v>
      </c>
      <c r="B39" s="45" t="s">
        <v>150</v>
      </c>
      <c r="C39" s="46" t="s">
        <v>93</v>
      </c>
      <c r="D39" s="47" t="s">
        <v>88</v>
      </c>
      <c r="E39" s="48">
        <v>2608043</v>
      </c>
      <c r="F39" s="47" t="s">
        <v>89</v>
      </c>
      <c r="G39" s="49" t="s">
        <v>151</v>
      </c>
      <c r="H39" s="47" t="s">
        <v>148</v>
      </c>
      <c r="I39" s="50">
        <v>0.626</v>
      </c>
      <c r="J39" s="49" t="s">
        <v>152</v>
      </c>
      <c r="K39" s="51">
        <v>391152.28</v>
      </c>
      <c r="L39" s="52">
        <v>273806</v>
      </c>
      <c r="M39" s="52">
        <v>117346.28</v>
      </c>
      <c r="N39" s="53">
        <v>0.7</v>
      </c>
      <c r="O39" s="54">
        <v>0</v>
      </c>
      <c r="P39" s="54">
        <v>0</v>
      </c>
      <c r="Q39" s="55">
        <v>0</v>
      </c>
      <c r="R39" s="55">
        <v>0</v>
      </c>
      <c r="S39" s="55">
        <v>0</v>
      </c>
      <c r="T39" s="56">
        <v>0</v>
      </c>
      <c r="U39" s="57">
        <f t="shared" si="7"/>
        <v>273806</v>
      </c>
      <c r="V39" s="56"/>
      <c r="W39" s="56"/>
      <c r="X39" s="43"/>
      <c r="Y39" s="43"/>
      <c r="Z39" s="21"/>
      <c r="AA39" s="3" t="b">
        <f t="shared" si="5"/>
        <v>1</v>
      </c>
      <c r="AB39" s="22">
        <f t="shared" si="1"/>
        <v>0.7</v>
      </c>
      <c r="AC39" s="23" t="b">
        <f t="shared" si="2"/>
        <v>1</v>
      </c>
      <c r="AD39" s="23" t="b">
        <f t="shared" si="3"/>
        <v>1</v>
      </c>
    </row>
    <row r="40" spans="1:30" ht="24" x14ac:dyDescent="0.25">
      <c r="A40" s="44">
        <v>38</v>
      </c>
      <c r="B40" s="45" t="s">
        <v>153</v>
      </c>
      <c r="C40" s="46" t="s">
        <v>93</v>
      </c>
      <c r="D40" s="47" t="s">
        <v>154</v>
      </c>
      <c r="E40" s="48">
        <v>2607032</v>
      </c>
      <c r="F40" s="47" t="s">
        <v>79</v>
      </c>
      <c r="G40" s="49" t="s">
        <v>155</v>
      </c>
      <c r="H40" s="47" t="s">
        <v>148</v>
      </c>
      <c r="I40" s="50">
        <v>0.33500000000000002</v>
      </c>
      <c r="J40" s="49" t="s">
        <v>156</v>
      </c>
      <c r="K40" s="51">
        <v>165446.35999999999</v>
      </c>
      <c r="L40" s="52">
        <v>132357</v>
      </c>
      <c r="M40" s="52">
        <v>33089.360000000001</v>
      </c>
      <c r="N40" s="53">
        <v>0.8</v>
      </c>
      <c r="O40" s="54">
        <v>0</v>
      </c>
      <c r="P40" s="54">
        <v>0</v>
      </c>
      <c r="Q40" s="55">
        <v>0</v>
      </c>
      <c r="R40" s="55">
        <v>0</v>
      </c>
      <c r="S40" s="55">
        <v>0</v>
      </c>
      <c r="T40" s="56">
        <v>0</v>
      </c>
      <c r="U40" s="57">
        <v>132357</v>
      </c>
      <c r="V40" s="34"/>
      <c r="W40" s="56"/>
      <c r="X40" s="43"/>
      <c r="Y40" s="43"/>
      <c r="Z40" s="21"/>
      <c r="AA40" s="3" t="b">
        <f t="shared" si="5"/>
        <v>1</v>
      </c>
      <c r="AB40" s="22">
        <f t="shared" si="1"/>
        <v>0.8</v>
      </c>
      <c r="AC40" s="23" t="b">
        <f t="shared" si="2"/>
        <v>1</v>
      </c>
      <c r="AD40" s="23" t="b">
        <f t="shared" si="3"/>
        <v>1</v>
      </c>
    </row>
    <row r="41" spans="1:30" ht="24" x14ac:dyDescent="0.25">
      <c r="A41" s="4">
        <v>39</v>
      </c>
      <c r="B41" s="25" t="s">
        <v>157</v>
      </c>
      <c r="C41" s="58" t="s">
        <v>103</v>
      </c>
      <c r="D41" s="26" t="s">
        <v>158</v>
      </c>
      <c r="E41" s="27">
        <v>2610042</v>
      </c>
      <c r="F41" s="26" t="s">
        <v>46</v>
      </c>
      <c r="G41" s="28" t="s">
        <v>159</v>
      </c>
      <c r="H41" s="26" t="s">
        <v>24</v>
      </c>
      <c r="I41" s="29">
        <v>1.117</v>
      </c>
      <c r="J41" s="28" t="s">
        <v>160</v>
      </c>
      <c r="K41" s="30">
        <v>4440678.75</v>
      </c>
      <c r="L41" s="31">
        <v>3552543</v>
      </c>
      <c r="M41" s="31">
        <f>K41-L41</f>
        <v>888135.75</v>
      </c>
      <c r="N41" s="32">
        <v>0.8</v>
      </c>
      <c r="O41" s="33">
        <v>0</v>
      </c>
      <c r="P41" s="33">
        <v>0</v>
      </c>
      <c r="Q41" s="41">
        <v>0</v>
      </c>
      <c r="R41" s="41">
        <v>0</v>
      </c>
      <c r="S41" s="41">
        <v>0</v>
      </c>
      <c r="T41" s="34">
        <v>0</v>
      </c>
      <c r="U41" s="59">
        <v>888135.75</v>
      </c>
      <c r="V41" s="59">
        <v>2664407.25</v>
      </c>
      <c r="W41" s="56"/>
      <c r="X41" s="43"/>
      <c r="Y41" s="43"/>
      <c r="Z41" s="21"/>
      <c r="AA41" s="3" t="b">
        <f t="shared" si="5"/>
        <v>1</v>
      </c>
      <c r="AB41" s="22">
        <f t="shared" si="1"/>
        <v>0.8</v>
      </c>
      <c r="AC41" s="23" t="b">
        <f t="shared" si="2"/>
        <v>1</v>
      </c>
      <c r="AD41" s="23" t="b">
        <f t="shared" si="3"/>
        <v>1</v>
      </c>
    </row>
    <row r="42" spans="1:30" ht="36" x14ac:dyDescent="0.25">
      <c r="A42" s="44">
        <v>40</v>
      </c>
      <c r="B42" s="45" t="s">
        <v>161</v>
      </c>
      <c r="C42" s="46" t="s">
        <v>93</v>
      </c>
      <c r="D42" s="47" t="s">
        <v>162</v>
      </c>
      <c r="E42" s="48">
        <v>2609072</v>
      </c>
      <c r="F42" s="47" t="s">
        <v>163</v>
      </c>
      <c r="G42" s="49" t="s">
        <v>164</v>
      </c>
      <c r="H42" s="47" t="s">
        <v>51</v>
      </c>
      <c r="I42" s="50">
        <v>0.996</v>
      </c>
      <c r="J42" s="49" t="s">
        <v>165</v>
      </c>
      <c r="K42" s="51">
        <v>940565.5</v>
      </c>
      <c r="L42" s="52">
        <v>752452</v>
      </c>
      <c r="M42" s="52">
        <f>K42-L42</f>
        <v>188113.5</v>
      </c>
      <c r="N42" s="53">
        <v>0.8</v>
      </c>
      <c r="O42" s="54">
        <v>0</v>
      </c>
      <c r="P42" s="54">
        <v>0</v>
      </c>
      <c r="Q42" s="55">
        <v>0</v>
      </c>
      <c r="R42" s="55">
        <v>0</v>
      </c>
      <c r="S42" s="55">
        <v>0</v>
      </c>
      <c r="T42" s="56">
        <v>0</v>
      </c>
      <c r="U42" s="57">
        <f>L42</f>
        <v>752452</v>
      </c>
      <c r="V42" s="56"/>
      <c r="W42" s="56"/>
      <c r="X42" s="43"/>
      <c r="Y42" s="43"/>
      <c r="Z42" s="21"/>
      <c r="AA42" s="3" t="b">
        <f t="shared" si="5"/>
        <v>1</v>
      </c>
      <c r="AB42" s="22">
        <f t="shared" si="1"/>
        <v>0.8</v>
      </c>
      <c r="AC42" s="23" t="b">
        <f t="shared" si="2"/>
        <v>1</v>
      </c>
      <c r="AD42" s="23" t="b">
        <f t="shared" si="3"/>
        <v>1</v>
      </c>
    </row>
    <row r="43" spans="1:30" ht="36" x14ac:dyDescent="0.25">
      <c r="A43" s="4">
        <v>41</v>
      </c>
      <c r="B43" s="25" t="s">
        <v>166</v>
      </c>
      <c r="C43" s="58" t="s">
        <v>103</v>
      </c>
      <c r="D43" s="26" t="s">
        <v>27</v>
      </c>
      <c r="E43" s="27">
        <v>2604033</v>
      </c>
      <c r="F43" s="26" t="s">
        <v>28</v>
      </c>
      <c r="G43" s="28" t="s">
        <v>167</v>
      </c>
      <c r="H43" s="26" t="s">
        <v>51</v>
      </c>
      <c r="I43" s="29">
        <v>0.95499999999999996</v>
      </c>
      <c r="J43" s="28" t="s">
        <v>168</v>
      </c>
      <c r="K43" s="30">
        <v>2781534.4</v>
      </c>
      <c r="L43" s="31">
        <v>2225217</v>
      </c>
      <c r="M43" s="31">
        <f>K43-L43</f>
        <v>556317.39999999991</v>
      </c>
      <c r="N43" s="32">
        <v>0.8</v>
      </c>
      <c r="O43" s="33">
        <v>0</v>
      </c>
      <c r="P43" s="33">
        <v>0</v>
      </c>
      <c r="Q43" s="41">
        <v>0</v>
      </c>
      <c r="R43" s="41">
        <v>0</v>
      </c>
      <c r="S43" s="41">
        <v>0</v>
      </c>
      <c r="T43" s="34">
        <v>0</v>
      </c>
      <c r="U43" s="59">
        <v>1194194</v>
      </c>
      <c r="V43" s="34">
        <v>1031023</v>
      </c>
      <c r="W43" s="34"/>
      <c r="X43" s="43"/>
      <c r="Y43" s="43"/>
      <c r="Z43" s="21"/>
      <c r="AA43" s="3" t="b">
        <f t="shared" si="5"/>
        <v>1</v>
      </c>
      <c r="AB43" s="22">
        <f t="shared" si="1"/>
        <v>0.8</v>
      </c>
      <c r="AC43" s="23" t="b">
        <f t="shared" si="2"/>
        <v>1</v>
      </c>
      <c r="AD43" s="23" t="b">
        <f t="shared" si="3"/>
        <v>1</v>
      </c>
    </row>
    <row r="44" spans="1:30" ht="24" x14ac:dyDescent="0.25">
      <c r="A44" s="44">
        <v>42</v>
      </c>
      <c r="B44" s="45" t="s">
        <v>169</v>
      </c>
      <c r="C44" s="46" t="s">
        <v>93</v>
      </c>
      <c r="D44" s="47" t="s">
        <v>170</v>
      </c>
      <c r="E44" s="48">
        <v>2604012</v>
      </c>
      <c r="F44" s="47" t="s">
        <v>28</v>
      </c>
      <c r="G44" s="49" t="s">
        <v>171</v>
      </c>
      <c r="H44" s="47" t="s">
        <v>24</v>
      </c>
      <c r="I44" s="50">
        <v>0.433</v>
      </c>
      <c r="J44" s="49" t="s">
        <v>99</v>
      </c>
      <c r="K44" s="51">
        <v>1232210.52</v>
      </c>
      <c r="L44" s="52">
        <v>985768</v>
      </c>
      <c r="M44" s="52">
        <v>246442.52</v>
      </c>
      <c r="N44" s="53">
        <v>0.8</v>
      </c>
      <c r="O44" s="54">
        <v>0</v>
      </c>
      <c r="P44" s="54">
        <v>0</v>
      </c>
      <c r="Q44" s="55">
        <v>0</v>
      </c>
      <c r="R44" s="55">
        <v>0</v>
      </c>
      <c r="S44" s="55">
        <v>0</v>
      </c>
      <c r="T44" s="56">
        <v>0</v>
      </c>
      <c r="U44" s="57">
        <f>L44</f>
        <v>985768</v>
      </c>
      <c r="V44" s="56"/>
      <c r="W44" s="56"/>
      <c r="X44" s="43"/>
      <c r="Y44" s="43"/>
      <c r="Z44" s="21"/>
      <c r="AA44" s="3" t="b">
        <f t="shared" si="5"/>
        <v>1</v>
      </c>
      <c r="AB44" s="22">
        <f t="shared" si="1"/>
        <v>0.8</v>
      </c>
      <c r="AC44" s="23" t="b">
        <f t="shared" si="2"/>
        <v>1</v>
      </c>
      <c r="AD44" s="23" t="b">
        <f t="shared" si="3"/>
        <v>1</v>
      </c>
    </row>
    <row r="45" spans="1:30" ht="24" x14ac:dyDescent="0.25">
      <c r="A45" s="4">
        <v>43</v>
      </c>
      <c r="B45" s="25" t="s">
        <v>172</v>
      </c>
      <c r="C45" s="58" t="s">
        <v>103</v>
      </c>
      <c r="D45" s="26" t="s">
        <v>21</v>
      </c>
      <c r="E45" s="27">
        <v>2601013</v>
      </c>
      <c r="F45" s="26" t="s">
        <v>22</v>
      </c>
      <c r="G45" s="28" t="s">
        <v>173</v>
      </c>
      <c r="H45" s="26" t="s">
        <v>24</v>
      </c>
      <c r="I45" s="29">
        <v>0.34200000000000003</v>
      </c>
      <c r="J45" s="28" t="s">
        <v>174</v>
      </c>
      <c r="K45" s="30">
        <v>3723330.46</v>
      </c>
      <c r="L45" s="31">
        <v>2978664</v>
      </c>
      <c r="M45" s="31">
        <v>744666.46</v>
      </c>
      <c r="N45" s="32">
        <v>0.8</v>
      </c>
      <c r="O45" s="33">
        <v>0</v>
      </c>
      <c r="P45" s="33">
        <v>0</v>
      </c>
      <c r="Q45" s="41">
        <v>0</v>
      </c>
      <c r="R45" s="41">
        <v>0</v>
      </c>
      <c r="S45" s="41">
        <v>0</v>
      </c>
      <c r="T45" s="34">
        <v>0</v>
      </c>
      <c r="U45" s="59">
        <v>446800</v>
      </c>
      <c r="V45" s="34">
        <v>1489332</v>
      </c>
      <c r="W45" s="34">
        <v>1042532</v>
      </c>
      <c r="X45" s="43"/>
      <c r="Y45" s="43"/>
      <c r="Z45" s="21"/>
      <c r="AA45" s="3" t="b">
        <f t="shared" si="5"/>
        <v>1</v>
      </c>
      <c r="AB45" s="22">
        <f t="shared" si="1"/>
        <v>0.8</v>
      </c>
      <c r="AC45" s="23" t="b">
        <f t="shared" si="2"/>
        <v>1</v>
      </c>
      <c r="AD45" s="23" t="b">
        <f t="shared" si="3"/>
        <v>1</v>
      </c>
    </row>
    <row r="46" spans="1:30" ht="24" x14ac:dyDescent="0.25">
      <c r="A46" s="44">
        <v>44</v>
      </c>
      <c r="B46" s="45" t="s">
        <v>175</v>
      </c>
      <c r="C46" s="46" t="s">
        <v>93</v>
      </c>
      <c r="D46" s="47" t="s">
        <v>117</v>
      </c>
      <c r="E46" s="48">
        <v>2601043</v>
      </c>
      <c r="F46" s="47" t="s">
        <v>22</v>
      </c>
      <c r="G46" s="49" t="s">
        <v>176</v>
      </c>
      <c r="H46" s="47" t="s">
        <v>51</v>
      </c>
      <c r="I46" s="50">
        <v>0.26300000000000001</v>
      </c>
      <c r="J46" s="49" t="s">
        <v>99</v>
      </c>
      <c r="K46" s="51">
        <v>440765.21</v>
      </c>
      <c r="L46" s="52">
        <v>352612</v>
      </c>
      <c r="M46" s="52">
        <v>88153.21</v>
      </c>
      <c r="N46" s="53">
        <v>0.8</v>
      </c>
      <c r="O46" s="54">
        <v>0</v>
      </c>
      <c r="P46" s="54">
        <v>0</v>
      </c>
      <c r="Q46" s="55">
        <v>0</v>
      </c>
      <c r="R46" s="55">
        <v>0</v>
      </c>
      <c r="S46" s="55">
        <v>0</v>
      </c>
      <c r="T46" s="56">
        <v>0</v>
      </c>
      <c r="U46" s="57">
        <f>L46</f>
        <v>352612</v>
      </c>
      <c r="V46" s="56"/>
      <c r="W46" s="56"/>
      <c r="X46" s="43"/>
      <c r="Y46" s="43"/>
      <c r="Z46" s="21"/>
      <c r="AA46" s="3" t="b">
        <f t="shared" si="5"/>
        <v>1</v>
      </c>
      <c r="AB46" s="22">
        <f t="shared" si="1"/>
        <v>0.8</v>
      </c>
      <c r="AC46" s="23" t="b">
        <f t="shared" si="2"/>
        <v>1</v>
      </c>
      <c r="AD46" s="23" t="b">
        <f t="shared" si="3"/>
        <v>1</v>
      </c>
    </row>
    <row r="47" spans="1:30" ht="24" x14ac:dyDescent="0.25">
      <c r="A47" s="44">
        <v>45</v>
      </c>
      <c r="B47" s="45" t="s">
        <v>177</v>
      </c>
      <c r="C47" s="46" t="s">
        <v>93</v>
      </c>
      <c r="D47" s="47" t="s">
        <v>178</v>
      </c>
      <c r="E47" s="48">
        <v>2609011</v>
      </c>
      <c r="F47" s="47" t="s">
        <v>163</v>
      </c>
      <c r="G47" s="49" t="s">
        <v>179</v>
      </c>
      <c r="H47" s="47" t="s">
        <v>51</v>
      </c>
      <c r="I47" s="50">
        <v>0.22900000000000001</v>
      </c>
      <c r="J47" s="49" t="s">
        <v>96</v>
      </c>
      <c r="K47" s="51">
        <v>607223.85</v>
      </c>
      <c r="L47" s="52">
        <v>364334</v>
      </c>
      <c r="M47" s="52">
        <v>242889.85</v>
      </c>
      <c r="N47" s="53">
        <v>0.6</v>
      </c>
      <c r="O47" s="54">
        <v>0</v>
      </c>
      <c r="P47" s="54">
        <v>0</v>
      </c>
      <c r="Q47" s="55">
        <v>0</v>
      </c>
      <c r="R47" s="55">
        <v>0</v>
      </c>
      <c r="S47" s="55">
        <v>0</v>
      </c>
      <c r="T47" s="56">
        <v>0</v>
      </c>
      <c r="U47" s="57">
        <f>L47</f>
        <v>364334</v>
      </c>
      <c r="V47" s="56"/>
      <c r="W47" s="56"/>
      <c r="X47" s="43"/>
      <c r="Y47" s="43"/>
      <c r="Z47" s="21"/>
      <c r="AA47" s="3" t="b">
        <f t="shared" si="5"/>
        <v>1</v>
      </c>
      <c r="AB47" s="22">
        <f t="shared" si="1"/>
        <v>0.6</v>
      </c>
      <c r="AC47" s="23" t="b">
        <f t="shared" si="2"/>
        <v>1</v>
      </c>
      <c r="AD47" s="23" t="b">
        <f t="shared" si="3"/>
        <v>1</v>
      </c>
    </row>
    <row r="48" spans="1:30" x14ac:dyDescent="0.25">
      <c r="A48" s="44">
        <v>46</v>
      </c>
      <c r="B48" s="45" t="s">
        <v>180</v>
      </c>
      <c r="C48" s="46" t="s">
        <v>93</v>
      </c>
      <c r="D48" s="47" t="s">
        <v>181</v>
      </c>
      <c r="E48" s="48">
        <v>2612053</v>
      </c>
      <c r="F48" s="47" t="s">
        <v>122</v>
      </c>
      <c r="G48" s="49" t="s">
        <v>182</v>
      </c>
      <c r="H48" s="47" t="s">
        <v>24</v>
      </c>
      <c r="I48" s="50">
        <v>0.192</v>
      </c>
      <c r="J48" s="49" t="s">
        <v>183</v>
      </c>
      <c r="K48" s="51">
        <v>605423.43999999994</v>
      </c>
      <c r="L48" s="52">
        <v>363254</v>
      </c>
      <c r="M48" s="52">
        <v>242169.44</v>
      </c>
      <c r="N48" s="53">
        <v>0.6</v>
      </c>
      <c r="O48" s="54">
        <v>0</v>
      </c>
      <c r="P48" s="54">
        <v>0</v>
      </c>
      <c r="Q48" s="55">
        <v>0</v>
      </c>
      <c r="R48" s="55">
        <v>0</v>
      </c>
      <c r="S48" s="55">
        <v>0</v>
      </c>
      <c r="T48" s="56">
        <v>0</v>
      </c>
      <c r="U48" s="57">
        <f>L48</f>
        <v>363254</v>
      </c>
      <c r="V48" s="56"/>
      <c r="W48" s="56"/>
      <c r="X48" s="43"/>
      <c r="Y48" s="43"/>
      <c r="Z48" s="21"/>
      <c r="AA48" s="3" t="b">
        <f t="shared" si="5"/>
        <v>1</v>
      </c>
      <c r="AB48" s="22">
        <f t="shared" si="1"/>
        <v>0.6</v>
      </c>
      <c r="AC48" s="23" t="b">
        <f t="shared" si="2"/>
        <v>1</v>
      </c>
      <c r="AD48" s="23" t="b">
        <f t="shared" si="3"/>
        <v>1</v>
      </c>
    </row>
    <row r="49" spans="1:30" x14ac:dyDescent="0.25">
      <c r="A49" s="44">
        <v>47</v>
      </c>
      <c r="B49" s="45" t="s">
        <v>184</v>
      </c>
      <c r="C49" s="46" t="s">
        <v>93</v>
      </c>
      <c r="D49" s="47" t="s">
        <v>181</v>
      </c>
      <c r="E49" s="48">
        <v>2612053</v>
      </c>
      <c r="F49" s="47" t="s">
        <v>122</v>
      </c>
      <c r="G49" s="49" t="s">
        <v>185</v>
      </c>
      <c r="H49" s="47" t="s">
        <v>24</v>
      </c>
      <c r="I49" s="50">
        <v>0.182</v>
      </c>
      <c r="J49" s="49" t="s">
        <v>183</v>
      </c>
      <c r="K49" s="51">
        <v>506036.75</v>
      </c>
      <c r="L49" s="52">
        <v>303622</v>
      </c>
      <c r="M49" s="52">
        <v>202414.75</v>
      </c>
      <c r="N49" s="53">
        <v>0.6</v>
      </c>
      <c r="O49" s="54">
        <v>0</v>
      </c>
      <c r="P49" s="54">
        <v>0</v>
      </c>
      <c r="Q49" s="55">
        <v>0</v>
      </c>
      <c r="R49" s="55">
        <v>0</v>
      </c>
      <c r="S49" s="55">
        <v>0</v>
      </c>
      <c r="T49" s="56">
        <v>0</v>
      </c>
      <c r="U49" s="57">
        <f t="shared" ref="U49" si="8">L49</f>
        <v>303622</v>
      </c>
      <c r="V49" s="56"/>
      <c r="W49" s="56"/>
      <c r="X49" s="43"/>
      <c r="Y49" s="43"/>
      <c r="Z49" s="21"/>
      <c r="AA49" s="3" t="b">
        <f t="shared" si="5"/>
        <v>1</v>
      </c>
      <c r="AB49" s="22">
        <f t="shared" si="1"/>
        <v>0.6</v>
      </c>
      <c r="AC49" s="23" t="b">
        <f t="shared" si="2"/>
        <v>1</v>
      </c>
      <c r="AD49" s="23" t="b">
        <f t="shared" si="3"/>
        <v>1</v>
      </c>
    </row>
    <row r="50" spans="1:30" x14ac:dyDescent="0.25">
      <c r="A50" s="44">
        <v>48</v>
      </c>
      <c r="B50" s="45" t="s">
        <v>186</v>
      </c>
      <c r="C50" s="46" t="s">
        <v>93</v>
      </c>
      <c r="D50" s="47" t="s">
        <v>142</v>
      </c>
      <c r="E50" s="48">
        <v>2602063</v>
      </c>
      <c r="F50" s="47" t="s">
        <v>143</v>
      </c>
      <c r="G50" s="49" t="s">
        <v>187</v>
      </c>
      <c r="H50" s="47" t="s">
        <v>51</v>
      </c>
      <c r="I50" s="50">
        <v>0.98499999999999999</v>
      </c>
      <c r="J50" s="49" t="s">
        <v>128</v>
      </c>
      <c r="K50" s="51">
        <v>189141.17</v>
      </c>
      <c r="L50" s="52">
        <v>151312</v>
      </c>
      <c r="M50" s="52">
        <v>37829.17</v>
      </c>
      <c r="N50" s="53">
        <v>0.8</v>
      </c>
      <c r="O50" s="54">
        <v>0</v>
      </c>
      <c r="P50" s="54">
        <v>0</v>
      </c>
      <c r="Q50" s="55">
        <v>0</v>
      </c>
      <c r="R50" s="55">
        <v>0</v>
      </c>
      <c r="S50" s="55">
        <v>0</v>
      </c>
      <c r="T50" s="56">
        <v>0</v>
      </c>
      <c r="U50" s="57">
        <f>L50</f>
        <v>151312</v>
      </c>
      <c r="V50" s="56"/>
      <c r="W50" s="56"/>
      <c r="X50" s="43"/>
      <c r="Y50" s="43"/>
      <c r="Z50" s="21"/>
      <c r="AA50" s="3" t="b">
        <f t="shared" si="5"/>
        <v>1</v>
      </c>
      <c r="AB50" s="22">
        <f t="shared" si="1"/>
        <v>0.8</v>
      </c>
      <c r="AC50" s="23" t="b">
        <f t="shared" si="2"/>
        <v>1</v>
      </c>
      <c r="AD50" s="23" t="b">
        <f t="shared" si="3"/>
        <v>1</v>
      </c>
    </row>
    <row r="51" spans="1:30" x14ac:dyDescent="0.25">
      <c r="A51" s="44">
        <v>49</v>
      </c>
      <c r="B51" s="45" t="s">
        <v>188</v>
      </c>
      <c r="C51" s="46" t="s">
        <v>93</v>
      </c>
      <c r="D51" s="47" t="s">
        <v>189</v>
      </c>
      <c r="E51" s="48">
        <v>2607062</v>
      </c>
      <c r="F51" s="47" t="s">
        <v>79</v>
      </c>
      <c r="G51" s="49" t="s">
        <v>190</v>
      </c>
      <c r="H51" s="47" t="s">
        <v>148</v>
      </c>
      <c r="I51" s="50">
        <v>0.88500000000000001</v>
      </c>
      <c r="J51" s="49" t="s">
        <v>191</v>
      </c>
      <c r="K51" s="51">
        <v>620316.06000000006</v>
      </c>
      <c r="L51" s="52">
        <v>496252</v>
      </c>
      <c r="M51" s="52">
        <v>124064.06000000006</v>
      </c>
      <c r="N51" s="53">
        <v>0.8</v>
      </c>
      <c r="O51" s="54">
        <v>0</v>
      </c>
      <c r="P51" s="54">
        <v>0</v>
      </c>
      <c r="Q51" s="55">
        <v>0</v>
      </c>
      <c r="R51" s="55">
        <v>0</v>
      </c>
      <c r="S51" s="55">
        <v>0</v>
      </c>
      <c r="T51" s="56">
        <v>0</v>
      </c>
      <c r="U51" s="57">
        <f t="shared" ref="U51:U57" si="9">L51</f>
        <v>496252</v>
      </c>
      <c r="V51" s="56"/>
      <c r="W51" s="56"/>
      <c r="X51" s="43"/>
      <c r="Y51" s="43"/>
      <c r="Z51" s="21"/>
      <c r="AA51" s="3" t="b">
        <f t="shared" si="5"/>
        <v>1</v>
      </c>
      <c r="AB51" s="22">
        <f t="shared" si="1"/>
        <v>0.8</v>
      </c>
      <c r="AC51" s="23" t="b">
        <f t="shared" si="2"/>
        <v>1</v>
      </c>
      <c r="AD51" s="23" t="b">
        <f t="shared" si="3"/>
        <v>1</v>
      </c>
    </row>
    <row r="52" spans="1:30" ht="24" x14ac:dyDescent="0.25">
      <c r="A52" s="44">
        <v>50</v>
      </c>
      <c r="B52" s="45" t="s">
        <v>192</v>
      </c>
      <c r="C52" s="46" t="s">
        <v>93</v>
      </c>
      <c r="D52" s="47" t="s">
        <v>193</v>
      </c>
      <c r="E52" s="48">
        <v>2604123</v>
      </c>
      <c r="F52" s="47" t="s">
        <v>28</v>
      </c>
      <c r="G52" s="49" t="s">
        <v>194</v>
      </c>
      <c r="H52" s="47" t="s">
        <v>51</v>
      </c>
      <c r="I52" s="50">
        <v>0.82</v>
      </c>
      <c r="J52" s="49" t="s">
        <v>128</v>
      </c>
      <c r="K52" s="51">
        <v>786109.22</v>
      </c>
      <c r="L52" s="52">
        <v>471665</v>
      </c>
      <c r="M52" s="52">
        <v>314444.21999999997</v>
      </c>
      <c r="N52" s="53">
        <v>0.6</v>
      </c>
      <c r="O52" s="54">
        <v>0</v>
      </c>
      <c r="P52" s="54">
        <v>0</v>
      </c>
      <c r="Q52" s="55">
        <v>0</v>
      </c>
      <c r="R52" s="55">
        <v>0</v>
      </c>
      <c r="S52" s="55">
        <v>0</v>
      </c>
      <c r="T52" s="56">
        <v>0</v>
      </c>
      <c r="U52" s="57">
        <f t="shared" si="9"/>
        <v>471665</v>
      </c>
      <c r="V52" s="56"/>
      <c r="W52" s="56"/>
      <c r="X52" s="43"/>
      <c r="Y52" s="43"/>
      <c r="Z52" s="21"/>
      <c r="AA52" s="3" t="b">
        <f t="shared" si="5"/>
        <v>1</v>
      </c>
      <c r="AB52" s="22">
        <f t="shared" si="1"/>
        <v>0.6</v>
      </c>
      <c r="AC52" s="23" t="b">
        <f t="shared" si="2"/>
        <v>1</v>
      </c>
      <c r="AD52" s="23" t="b">
        <f t="shared" si="3"/>
        <v>1</v>
      </c>
    </row>
    <row r="53" spans="1:30" ht="24" x14ac:dyDescent="0.25">
      <c r="A53" s="44">
        <v>51</v>
      </c>
      <c r="B53" s="45" t="s">
        <v>195</v>
      </c>
      <c r="C53" s="46" t="s">
        <v>93</v>
      </c>
      <c r="D53" s="47" t="s">
        <v>196</v>
      </c>
      <c r="E53" s="48">
        <v>2610011</v>
      </c>
      <c r="F53" s="47" t="s">
        <v>46</v>
      </c>
      <c r="G53" s="49" t="s">
        <v>197</v>
      </c>
      <c r="H53" s="47" t="s">
        <v>24</v>
      </c>
      <c r="I53" s="50">
        <v>0.59599999999999997</v>
      </c>
      <c r="J53" s="49" t="s">
        <v>96</v>
      </c>
      <c r="K53" s="51">
        <v>3002734.66</v>
      </c>
      <c r="L53" s="52">
        <v>2402187</v>
      </c>
      <c r="M53" s="52">
        <v>600547.66</v>
      </c>
      <c r="N53" s="53">
        <v>0.8</v>
      </c>
      <c r="O53" s="54">
        <v>0</v>
      </c>
      <c r="P53" s="54">
        <v>0</v>
      </c>
      <c r="Q53" s="55">
        <v>0</v>
      </c>
      <c r="R53" s="55">
        <v>0</v>
      </c>
      <c r="S53" s="55">
        <v>0</v>
      </c>
      <c r="T53" s="56">
        <v>0</v>
      </c>
      <c r="U53" s="57">
        <f t="shared" si="9"/>
        <v>2402187</v>
      </c>
      <c r="V53" s="56"/>
      <c r="W53" s="56"/>
      <c r="X53" s="43"/>
      <c r="Y53" s="43"/>
      <c r="Z53" s="21"/>
      <c r="AA53" s="3" t="b">
        <f t="shared" si="5"/>
        <v>1</v>
      </c>
      <c r="AB53" s="22">
        <f t="shared" si="1"/>
        <v>0.8</v>
      </c>
      <c r="AC53" s="23" t="b">
        <f t="shared" si="2"/>
        <v>1</v>
      </c>
      <c r="AD53" s="23" t="b">
        <f t="shared" si="3"/>
        <v>1</v>
      </c>
    </row>
    <row r="54" spans="1:30" ht="24" x14ac:dyDescent="0.25">
      <c r="A54" s="44">
        <v>52</v>
      </c>
      <c r="B54" s="45" t="s">
        <v>198</v>
      </c>
      <c r="C54" s="46" t="s">
        <v>93</v>
      </c>
      <c r="D54" s="47" t="s">
        <v>133</v>
      </c>
      <c r="E54" s="48">
        <v>2611022</v>
      </c>
      <c r="F54" s="47" t="s">
        <v>134</v>
      </c>
      <c r="G54" s="49" t="s">
        <v>199</v>
      </c>
      <c r="H54" s="47" t="s">
        <v>51</v>
      </c>
      <c r="I54" s="50">
        <v>0.56000000000000005</v>
      </c>
      <c r="J54" s="49" t="s">
        <v>136</v>
      </c>
      <c r="K54" s="51">
        <v>1153866.75</v>
      </c>
      <c r="L54" s="52">
        <v>923093</v>
      </c>
      <c r="M54" s="52">
        <v>230773.75</v>
      </c>
      <c r="N54" s="53">
        <v>0.8</v>
      </c>
      <c r="O54" s="54">
        <v>0</v>
      </c>
      <c r="P54" s="54">
        <v>0</v>
      </c>
      <c r="Q54" s="55">
        <v>0</v>
      </c>
      <c r="R54" s="55">
        <v>0</v>
      </c>
      <c r="S54" s="55">
        <v>0</v>
      </c>
      <c r="T54" s="56">
        <v>0</v>
      </c>
      <c r="U54" s="57">
        <f t="shared" si="9"/>
        <v>923093</v>
      </c>
      <c r="V54" s="56"/>
      <c r="W54" s="56"/>
      <c r="X54" s="43"/>
      <c r="Y54" s="43"/>
      <c r="Z54" s="21"/>
      <c r="AA54" s="3" t="b">
        <f t="shared" si="5"/>
        <v>1</v>
      </c>
      <c r="AB54" s="22">
        <f t="shared" si="1"/>
        <v>0.8</v>
      </c>
      <c r="AC54" s="23" t="b">
        <f t="shared" si="2"/>
        <v>1</v>
      </c>
      <c r="AD54" s="23" t="b">
        <f t="shared" si="3"/>
        <v>1</v>
      </c>
    </row>
    <row r="55" spans="1:30" ht="24" x14ac:dyDescent="0.25">
      <c r="A55" s="44">
        <v>53</v>
      </c>
      <c r="B55" s="45" t="s">
        <v>200</v>
      </c>
      <c r="C55" s="46" t="s">
        <v>93</v>
      </c>
      <c r="D55" s="47" t="s">
        <v>201</v>
      </c>
      <c r="E55" s="48">
        <v>2611011</v>
      </c>
      <c r="F55" s="47" t="s">
        <v>134</v>
      </c>
      <c r="G55" s="49" t="s">
        <v>202</v>
      </c>
      <c r="H55" s="47" t="s">
        <v>51</v>
      </c>
      <c r="I55" s="50">
        <v>0.36699999999999999</v>
      </c>
      <c r="J55" s="49" t="s">
        <v>99</v>
      </c>
      <c r="K55" s="51">
        <v>2754971.62</v>
      </c>
      <c r="L55" s="52">
        <v>2203977</v>
      </c>
      <c r="M55" s="52">
        <f>K55-L55</f>
        <v>550994.62000000011</v>
      </c>
      <c r="N55" s="53">
        <v>0.8</v>
      </c>
      <c r="O55" s="54">
        <v>0</v>
      </c>
      <c r="P55" s="54">
        <v>0</v>
      </c>
      <c r="Q55" s="55">
        <v>0</v>
      </c>
      <c r="R55" s="55">
        <v>0</v>
      </c>
      <c r="S55" s="55">
        <v>0</v>
      </c>
      <c r="T55" s="56">
        <v>0</v>
      </c>
      <c r="U55" s="57">
        <f t="shared" si="9"/>
        <v>2203977</v>
      </c>
      <c r="V55" s="56"/>
      <c r="W55" s="56"/>
      <c r="X55" s="43"/>
      <c r="Y55" s="43"/>
      <c r="Z55" s="21"/>
      <c r="AA55" s="3" t="b">
        <f t="shared" si="5"/>
        <v>1</v>
      </c>
      <c r="AB55" s="22">
        <f t="shared" si="1"/>
        <v>0.8</v>
      </c>
      <c r="AC55" s="23" t="b">
        <f t="shared" si="2"/>
        <v>1</v>
      </c>
      <c r="AD55" s="23" t="b">
        <f t="shared" si="3"/>
        <v>1</v>
      </c>
    </row>
    <row r="56" spans="1:30" ht="24" x14ac:dyDescent="0.25">
      <c r="A56" s="44">
        <v>54</v>
      </c>
      <c r="B56" s="45" t="s">
        <v>203</v>
      </c>
      <c r="C56" s="46" t="s">
        <v>93</v>
      </c>
      <c r="D56" s="47" t="s">
        <v>138</v>
      </c>
      <c r="E56" s="48">
        <v>2610053</v>
      </c>
      <c r="F56" s="47" t="s">
        <v>46</v>
      </c>
      <c r="G56" s="49" t="s">
        <v>204</v>
      </c>
      <c r="H56" s="47" t="s">
        <v>51</v>
      </c>
      <c r="I56" s="50">
        <v>0.29399999999999998</v>
      </c>
      <c r="J56" s="49" t="s">
        <v>140</v>
      </c>
      <c r="K56" s="51">
        <v>538307.31999999995</v>
      </c>
      <c r="L56" s="52">
        <v>430645</v>
      </c>
      <c r="M56" s="52">
        <v>107662.31999999995</v>
      </c>
      <c r="N56" s="53">
        <v>0.8</v>
      </c>
      <c r="O56" s="54">
        <v>0</v>
      </c>
      <c r="P56" s="54">
        <v>0</v>
      </c>
      <c r="Q56" s="55">
        <v>0</v>
      </c>
      <c r="R56" s="55">
        <v>0</v>
      </c>
      <c r="S56" s="55">
        <v>0</v>
      </c>
      <c r="T56" s="56">
        <v>0</v>
      </c>
      <c r="U56" s="57">
        <f t="shared" si="9"/>
        <v>430645</v>
      </c>
      <c r="V56" s="56"/>
      <c r="W56" s="56"/>
      <c r="X56" s="43"/>
      <c r="Y56" s="43"/>
      <c r="Z56" s="21"/>
      <c r="AA56" s="3" t="b">
        <f t="shared" si="5"/>
        <v>1</v>
      </c>
      <c r="AB56" s="22">
        <f t="shared" si="1"/>
        <v>0.8</v>
      </c>
      <c r="AC56" s="23" t="b">
        <f t="shared" si="2"/>
        <v>1</v>
      </c>
      <c r="AD56" s="23" t="b">
        <f t="shared" si="3"/>
        <v>1</v>
      </c>
    </row>
    <row r="57" spans="1:30" ht="24" x14ac:dyDescent="0.25">
      <c r="A57" s="44">
        <v>55</v>
      </c>
      <c r="B57" s="45" t="s">
        <v>205</v>
      </c>
      <c r="C57" s="46" t="s">
        <v>93</v>
      </c>
      <c r="D57" s="47" t="s">
        <v>138</v>
      </c>
      <c r="E57" s="48">
        <v>2610053</v>
      </c>
      <c r="F57" s="47" t="s">
        <v>46</v>
      </c>
      <c r="G57" s="49" t="s">
        <v>206</v>
      </c>
      <c r="H57" s="47" t="s">
        <v>51</v>
      </c>
      <c r="I57" s="50">
        <v>0.26</v>
      </c>
      <c r="J57" s="49" t="s">
        <v>140</v>
      </c>
      <c r="K57" s="51">
        <v>561547.41</v>
      </c>
      <c r="L57" s="52">
        <v>449237</v>
      </c>
      <c r="M57" s="52">
        <v>112310.41</v>
      </c>
      <c r="N57" s="53">
        <v>0.8</v>
      </c>
      <c r="O57" s="54">
        <v>0</v>
      </c>
      <c r="P57" s="54">
        <v>0</v>
      </c>
      <c r="Q57" s="55">
        <v>0</v>
      </c>
      <c r="R57" s="55">
        <v>0</v>
      </c>
      <c r="S57" s="55">
        <v>0</v>
      </c>
      <c r="T57" s="56">
        <v>0</v>
      </c>
      <c r="U57" s="57">
        <f t="shared" si="9"/>
        <v>449237</v>
      </c>
      <c r="V57" s="56"/>
      <c r="W57" s="56"/>
      <c r="X57" s="43"/>
      <c r="Y57" s="43"/>
      <c r="Z57" s="21"/>
      <c r="AA57" s="3" t="b">
        <f t="shared" si="5"/>
        <v>1</v>
      </c>
      <c r="AB57" s="22">
        <f t="shared" si="1"/>
        <v>0.8</v>
      </c>
      <c r="AC57" s="23" t="b">
        <f t="shared" si="2"/>
        <v>1</v>
      </c>
      <c r="AD57" s="23" t="b">
        <f t="shared" si="3"/>
        <v>1</v>
      </c>
    </row>
    <row r="58" spans="1:30" ht="48" x14ac:dyDescent="0.25">
      <c r="A58" s="44">
        <v>56</v>
      </c>
      <c r="B58" s="60" t="s">
        <v>207</v>
      </c>
      <c r="C58" s="46"/>
      <c r="D58" s="47" t="s">
        <v>78</v>
      </c>
      <c r="E58" s="61">
        <v>2607011</v>
      </c>
      <c r="F58" s="47" t="s">
        <v>79</v>
      </c>
      <c r="G58" s="49" t="s">
        <v>208</v>
      </c>
      <c r="H58" s="47"/>
      <c r="I58" s="50"/>
      <c r="J58" s="49" t="s">
        <v>99</v>
      </c>
      <c r="K58" s="51"/>
      <c r="L58" s="52"/>
      <c r="M58" s="52"/>
      <c r="N58" s="53">
        <v>0.8</v>
      </c>
      <c r="O58" s="54"/>
      <c r="P58" s="54"/>
      <c r="Q58" s="56"/>
      <c r="R58" s="56"/>
      <c r="S58" s="56"/>
      <c r="T58" s="62"/>
      <c r="U58" s="63"/>
      <c r="V58" s="56"/>
      <c r="W58" s="56"/>
      <c r="X58" s="43"/>
      <c r="Y58" s="43"/>
      <c r="Z58" s="21"/>
      <c r="AA58" s="3" t="b">
        <f t="shared" si="5"/>
        <v>1</v>
      </c>
      <c r="AB58" s="22" t="e">
        <f t="shared" si="1"/>
        <v>#DIV/0!</v>
      </c>
      <c r="AC58" s="23" t="e">
        <f t="shared" si="2"/>
        <v>#DIV/0!</v>
      </c>
      <c r="AD58" s="23" t="b">
        <f t="shared" si="3"/>
        <v>1</v>
      </c>
    </row>
    <row r="59" spans="1:30" ht="24" x14ac:dyDescent="0.25">
      <c r="A59" s="44">
        <v>57</v>
      </c>
      <c r="B59" s="45" t="s">
        <v>209</v>
      </c>
      <c r="C59" s="46" t="s">
        <v>93</v>
      </c>
      <c r="D59" s="47" t="s">
        <v>210</v>
      </c>
      <c r="E59" s="61">
        <v>2604162</v>
      </c>
      <c r="F59" s="47" t="s">
        <v>28</v>
      </c>
      <c r="G59" s="49" t="s">
        <v>211</v>
      </c>
      <c r="H59" s="47" t="s">
        <v>51</v>
      </c>
      <c r="I59" s="50">
        <v>0.95899999999999996</v>
      </c>
      <c r="J59" s="49" t="s">
        <v>212</v>
      </c>
      <c r="K59" s="51">
        <v>1329427.22</v>
      </c>
      <c r="L59" s="52">
        <v>1063541</v>
      </c>
      <c r="M59" s="52">
        <v>265886.21999999997</v>
      </c>
      <c r="N59" s="53">
        <v>0.8</v>
      </c>
      <c r="O59" s="54">
        <v>0</v>
      </c>
      <c r="P59" s="54">
        <v>0</v>
      </c>
      <c r="Q59" s="56">
        <v>0</v>
      </c>
      <c r="R59" s="56">
        <v>0</v>
      </c>
      <c r="S59" s="56">
        <v>0</v>
      </c>
      <c r="T59" s="62">
        <v>0</v>
      </c>
      <c r="U59" s="63">
        <f>L59</f>
        <v>1063541</v>
      </c>
      <c r="V59" s="56"/>
      <c r="W59" s="56"/>
      <c r="X59" s="43"/>
      <c r="Y59" s="43"/>
      <c r="Z59" s="21"/>
      <c r="AA59" s="3" t="b">
        <f t="shared" si="5"/>
        <v>1</v>
      </c>
      <c r="AB59" s="22">
        <f t="shared" si="1"/>
        <v>0.8</v>
      </c>
      <c r="AC59" s="23" t="b">
        <f t="shared" si="2"/>
        <v>1</v>
      </c>
      <c r="AD59" s="23" t="b">
        <f t="shared" si="3"/>
        <v>1</v>
      </c>
    </row>
    <row r="60" spans="1:30" ht="48" x14ac:dyDescent="0.25">
      <c r="A60" s="44">
        <v>58</v>
      </c>
      <c r="B60" s="60" t="s">
        <v>213</v>
      </c>
      <c r="C60" s="46"/>
      <c r="D60" s="47" t="s">
        <v>214</v>
      </c>
      <c r="E60" s="61">
        <v>2611042</v>
      </c>
      <c r="F60" s="47" t="s">
        <v>134</v>
      </c>
      <c r="G60" s="49" t="s">
        <v>215</v>
      </c>
      <c r="H60" s="47"/>
      <c r="I60" s="50"/>
      <c r="J60" s="49" t="s">
        <v>149</v>
      </c>
      <c r="K60" s="51"/>
      <c r="L60" s="52"/>
      <c r="M60" s="52"/>
      <c r="N60" s="53">
        <v>0.8</v>
      </c>
      <c r="O60" s="54"/>
      <c r="P60" s="54"/>
      <c r="Q60" s="56"/>
      <c r="R60" s="56"/>
      <c r="S60" s="56"/>
      <c r="T60" s="62"/>
      <c r="U60" s="63"/>
      <c r="V60" s="56"/>
      <c r="W60" s="56"/>
      <c r="X60" s="43"/>
      <c r="Y60" s="43"/>
      <c r="Z60" s="21"/>
      <c r="AA60" s="3" t="b">
        <f t="shared" si="5"/>
        <v>1</v>
      </c>
      <c r="AB60" s="22" t="e">
        <f t="shared" si="1"/>
        <v>#DIV/0!</v>
      </c>
      <c r="AC60" s="23" t="e">
        <f t="shared" si="2"/>
        <v>#DIV/0!</v>
      </c>
      <c r="AD60" s="23" t="b">
        <f t="shared" si="3"/>
        <v>1</v>
      </c>
    </row>
    <row r="61" spans="1:30" ht="48" x14ac:dyDescent="0.25">
      <c r="A61" s="44">
        <v>59</v>
      </c>
      <c r="B61" s="64" t="s">
        <v>216</v>
      </c>
      <c r="C61" s="46"/>
      <c r="D61" s="47" t="s">
        <v>178</v>
      </c>
      <c r="E61" s="61">
        <v>2609011</v>
      </c>
      <c r="F61" s="47" t="s">
        <v>163</v>
      </c>
      <c r="G61" s="49" t="s">
        <v>217</v>
      </c>
      <c r="H61" s="47"/>
      <c r="I61" s="50"/>
      <c r="J61" s="49" t="s">
        <v>96</v>
      </c>
      <c r="K61" s="51"/>
      <c r="L61" s="52"/>
      <c r="M61" s="52"/>
      <c r="N61" s="53">
        <v>0.6</v>
      </c>
      <c r="O61" s="54"/>
      <c r="P61" s="54"/>
      <c r="Q61" s="56"/>
      <c r="R61" s="56"/>
      <c r="S61" s="56"/>
      <c r="T61" s="62"/>
      <c r="U61" s="63"/>
      <c r="V61" s="56"/>
      <c r="W61" s="56"/>
      <c r="X61" s="43"/>
      <c r="Y61" s="43"/>
      <c r="Z61" s="21"/>
      <c r="AA61" s="3" t="b">
        <f t="shared" si="5"/>
        <v>1</v>
      </c>
      <c r="AB61" s="22" t="e">
        <f t="shared" si="1"/>
        <v>#DIV/0!</v>
      </c>
      <c r="AC61" s="23" t="e">
        <f t="shared" si="2"/>
        <v>#DIV/0!</v>
      </c>
      <c r="AD61" s="23" t="b">
        <f t="shared" si="3"/>
        <v>1</v>
      </c>
    </row>
    <row r="62" spans="1:30" ht="48" x14ac:dyDescent="0.25">
      <c r="A62" s="44">
        <v>60</v>
      </c>
      <c r="B62" s="64" t="s">
        <v>218</v>
      </c>
      <c r="C62" s="46"/>
      <c r="D62" s="47" t="s">
        <v>154</v>
      </c>
      <c r="E62" s="61">
        <v>2607032</v>
      </c>
      <c r="F62" s="47" t="s">
        <v>79</v>
      </c>
      <c r="G62" s="49" t="s">
        <v>219</v>
      </c>
      <c r="H62" s="47"/>
      <c r="I62" s="50"/>
      <c r="J62" s="49" t="s">
        <v>156</v>
      </c>
      <c r="K62" s="51"/>
      <c r="L62" s="52"/>
      <c r="M62" s="52"/>
      <c r="N62" s="53">
        <v>0.8</v>
      </c>
      <c r="O62" s="54"/>
      <c r="P62" s="54"/>
      <c r="Q62" s="56"/>
      <c r="R62" s="56"/>
      <c r="S62" s="56"/>
      <c r="T62" s="62"/>
      <c r="U62" s="63"/>
      <c r="V62" s="56"/>
      <c r="W62" s="56"/>
      <c r="X62" s="43"/>
      <c r="Y62" s="43"/>
      <c r="Z62" s="21"/>
      <c r="AA62" s="3" t="b">
        <f t="shared" si="5"/>
        <v>1</v>
      </c>
      <c r="AB62" s="22" t="e">
        <f t="shared" si="1"/>
        <v>#DIV/0!</v>
      </c>
      <c r="AC62" s="23" t="e">
        <f t="shared" si="2"/>
        <v>#DIV/0!</v>
      </c>
      <c r="AD62" s="23" t="b">
        <f t="shared" si="3"/>
        <v>1</v>
      </c>
    </row>
    <row r="63" spans="1:30" ht="48" x14ac:dyDescent="0.25">
      <c r="A63" s="44">
        <v>61</v>
      </c>
      <c r="B63" s="64" t="s">
        <v>220</v>
      </c>
      <c r="C63" s="46"/>
      <c r="D63" s="47" t="s">
        <v>221</v>
      </c>
      <c r="E63" s="61">
        <v>2604143</v>
      </c>
      <c r="F63" s="47" t="s">
        <v>28</v>
      </c>
      <c r="G63" s="49" t="s">
        <v>222</v>
      </c>
      <c r="H63" s="47"/>
      <c r="I63" s="50"/>
      <c r="J63" s="49" t="s">
        <v>124</v>
      </c>
      <c r="K63" s="51"/>
      <c r="L63" s="52"/>
      <c r="M63" s="52"/>
      <c r="N63" s="53">
        <v>0.8</v>
      </c>
      <c r="O63" s="54"/>
      <c r="P63" s="54"/>
      <c r="Q63" s="56"/>
      <c r="R63" s="56"/>
      <c r="S63" s="56"/>
      <c r="T63" s="62"/>
      <c r="U63" s="63"/>
      <c r="V63" s="56"/>
      <c r="W63" s="56"/>
      <c r="X63" s="43"/>
      <c r="Y63" s="43"/>
      <c r="Z63" s="21"/>
      <c r="AA63" s="3" t="b">
        <f t="shared" si="5"/>
        <v>1</v>
      </c>
      <c r="AB63" s="22" t="e">
        <f t="shared" si="1"/>
        <v>#DIV/0!</v>
      </c>
      <c r="AC63" s="23" t="e">
        <f t="shared" si="2"/>
        <v>#DIV/0!</v>
      </c>
      <c r="AD63" s="23" t="b">
        <f t="shared" si="3"/>
        <v>1</v>
      </c>
    </row>
    <row r="64" spans="1:30" ht="48" x14ac:dyDescent="0.25">
      <c r="A64" s="44">
        <v>62</v>
      </c>
      <c r="B64" s="64" t="s">
        <v>223</v>
      </c>
      <c r="C64" s="46"/>
      <c r="D64" s="47" t="s">
        <v>214</v>
      </c>
      <c r="E64" s="61">
        <v>2611042</v>
      </c>
      <c r="F64" s="47" t="s">
        <v>134</v>
      </c>
      <c r="G64" s="49" t="s">
        <v>224</v>
      </c>
      <c r="H64" s="47"/>
      <c r="I64" s="50"/>
      <c r="J64" s="49" t="s">
        <v>149</v>
      </c>
      <c r="K64" s="51"/>
      <c r="L64" s="52"/>
      <c r="M64" s="52"/>
      <c r="N64" s="53">
        <v>0.8</v>
      </c>
      <c r="O64" s="54"/>
      <c r="P64" s="54"/>
      <c r="Q64" s="56"/>
      <c r="R64" s="56"/>
      <c r="S64" s="56"/>
      <c r="T64" s="62"/>
      <c r="U64" s="63"/>
      <c r="V64" s="56"/>
      <c r="W64" s="56"/>
      <c r="X64" s="43"/>
      <c r="Y64" s="43"/>
      <c r="Z64" s="21"/>
      <c r="AA64" s="3" t="b">
        <f t="shared" si="5"/>
        <v>1</v>
      </c>
      <c r="AB64" s="22" t="e">
        <f t="shared" si="1"/>
        <v>#DIV/0!</v>
      </c>
      <c r="AC64" s="23" t="e">
        <f t="shared" si="2"/>
        <v>#DIV/0!</v>
      </c>
      <c r="AD64" s="23" t="b">
        <f t="shared" si="3"/>
        <v>1</v>
      </c>
    </row>
    <row r="65" spans="1:30" ht="48" x14ac:dyDescent="0.25">
      <c r="A65" s="44">
        <v>63</v>
      </c>
      <c r="B65" s="64" t="s">
        <v>225</v>
      </c>
      <c r="C65" s="46"/>
      <c r="D65" s="47" t="s">
        <v>226</v>
      </c>
      <c r="E65" s="61">
        <v>2613063</v>
      </c>
      <c r="F65" s="47" t="s">
        <v>227</v>
      </c>
      <c r="G65" s="49" t="s">
        <v>228</v>
      </c>
      <c r="H65" s="47"/>
      <c r="I65" s="50"/>
      <c r="J65" s="49" t="s">
        <v>165</v>
      </c>
      <c r="K65" s="51"/>
      <c r="L65" s="52"/>
      <c r="M65" s="52"/>
      <c r="N65" s="53">
        <v>0.7</v>
      </c>
      <c r="O65" s="54"/>
      <c r="P65" s="54"/>
      <c r="Q65" s="56"/>
      <c r="R65" s="56"/>
      <c r="S65" s="56"/>
      <c r="T65" s="62"/>
      <c r="U65" s="63"/>
      <c r="V65" s="56"/>
      <c r="W65" s="56"/>
      <c r="X65" s="43"/>
      <c r="Y65" s="43"/>
      <c r="Z65" s="21"/>
      <c r="AA65" s="3" t="b">
        <f t="shared" si="5"/>
        <v>1</v>
      </c>
      <c r="AB65" s="22" t="e">
        <f t="shared" si="1"/>
        <v>#DIV/0!</v>
      </c>
      <c r="AC65" s="23" t="e">
        <f t="shared" si="2"/>
        <v>#DIV/0!</v>
      </c>
      <c r="AD65" s="23" t="b">
        <f t="shared" si="3"/>
        <v>1</v>
      </c>
    </row>
    <row r="66" spans="1:30" ht="24" x14ac:dyDescent="0.25">
      <c r="A66" s="44">
        <v>64</v>
      </c>
      <c r="B66" s="45" t="s">
        <v>229</v>
      </c>
      <c r="C66" s="65" t="s">
        <v>93</v>
      </c>
      <c r="D66" s="47" t="s">
        <v>196</v>
      </c>
      <c r="E66" s="61">
        <v>2610011</v>
      </c>
      <c r="F66" s="47" t="s">
        <v>46</v>
      </c>
      <c r="G66" s="66" t="s">
        <v>230</v>
      </c>
      <c r="H66" s="47" t="s">
        <v>51</v>
      </c>
      <c r="I66" s="67">
        <v>0.29899999999999999</v>
      </c>
      <c r="J66" s="66" t="s">
        <v>96</v>
      </c>
      <c r="K66" s="51">
        <v>2366620.9300000002</v>
      </c>
      <c r="L66" s="52">
        <v>1893296</v>
      </c>
      <c r="M66" s="52">
        <f>K66-L66</f>
        <v>473324.93000000017</v>
      </c>
      <c r="N66" s="53">
        <v>0.8</v>
      </c>
      <c r="O66" s="68">
        <v>0</v>
      </c>
      <c r="P66" s="68">
        <v>0</v>
      </c>
      <c r="Q66" s="57">
        <v>0</v>
      </c>
      <c r="R66" s="57">
        <v>0</v>
      </c>
      <c r="S66" s="57">
        <v>0</v>
      </c>
      <c r="T66" s="63">
        <v>0</v>
      </c>
      <c r="U66" s="63">
        <f>L66</f>
        <v>1893296</v>
      </c>
      <c r="V66" s="56"/>
      <c r="W66" s="56"/>
      <c r="X66" s="43"/>
      <c r="Y66" s="43"/>
      <c r="Z66" s="21"/>
      <c r="AA66" s="3" t="b">
        <f t="shared" si="5"/>
        <v>1</v>
      </c>
      <c r="AB66" s="22">
        <f t="shared" si="1"/>
        <v>0.8</v>
      </c>
      <c r="AC66" s="23" t="b">
        <f t="shared" si="2"/>
        <v>1</v>
      </c>
      <c r="AD66" s="23" t="b">
        <f t="shared" si="3"/>
        <v>1</v>
      </c>
    </row>
    <row r="67" spans="1:30" ht="24" x14ac:dyDescent="0.25">
      <c r="A67" s="44">
        <v>65</v>
      </c>
      <c r="B67" s="69" t="s">
        <v>231</v>
      </c>
      <c r="C67" s="46" t="s">
        <v>93</v>
      </c>
      <c r="D67" s="47" t="s">
        <v>196</v>
      </c>
      <c r="E67" s="61">
        <v>2610011</v>
      </c>
      <c r="F67" s="47" t="s">
        <v>46</v>
      </c>
      <c r="G67" s="49" t="s">
        <v>232</v>
      </c>
      <c r="H67" s="47" t="s">
        <v>24</v>
      </c>
      <c r="I67" s="50">
        <v>0.20499999999999999</v>
      </c>
      <c r="J67" s="49" t="s">
        <v>96</v>
      </c>
      <c r="K67" s="51">
        <v>734565.98</v>
      </c>
      <c r="L67" s="52">
        <v>587652</v>
      </c>
      <c r="M67" s="52">
        <f>K67-L67</f>
        <v>146913.97999999998</v>
      </c>
      <c r="N67" s="53">
        <v>0.8</v>
      </c>
      <c r="O67" s="54">
        <v>0</v>
      </c>
      <c r="P67" s="54">
        <v>0</v>
      </c>
      <c r="Q67" s="56">
        <v>0</v>
      </c>
      <c r="R67" s="56">
        <v>0</v>
      </c>
      <c r="S67" s="56">
        <v>0</v>
      </c>
      <c r="T67" s="62">
        <v>0</v>
      </c>
      <c r="U67" s="63">
        <f>L67</f>
        <v>587652</v>
      </c>
      <c r="V67" s="56"/>
      <c r="W67" s="56"/>
      <c r="X67" s="43"/>
      <c r="Y67" s="43"/>
      <c r="Z67" s="21"/>
      <c r="AA67" s="3" t="b">
        <f t="shared" si="5"/>
        <v>1</v>
      </c>
      <c r="AB67" s="22">
        <f t="shared" ref="AB67:AB123" si="10">ROUND(L67/K67,4)</f>
        <v>0.8</v>
      </c>
      <c r="AC67" s="23" t="b">
        <f t="shared" ref="AC67:AC123" si="11">AB67=N67</f>
        <v>1</v>
      </c>
      <c r="AD67" s="23" t="b">
        <f t="shared" ref="AD67:AD123" si="12">K67=L67+M67</f>
        <v>1</v>
      </c>
    </row>
    <row r="68" spans="1:30" ht="24" x14ac:dyDescent="0.25">
      <c r="A68" s="4">
        <v>66</v>
      </c>
      <c r="B68" s="25" t="s">
        <v>233</v>
      </c>
      <c r="C68" s="58" t="s">
        <v>103</v>
      </c>
      <c r="D68" s="26" t="s">
        <v>61</v>
      </c>
      <c r="E68" s="40">
        <v>2604192</v>
      </c>
      <c r="F68" s="26" t="s">
        <v>28</v>
      </c>
      <c r="G68" s="28" t="s">
        <v>234</v>
      </c>
      <c r="H68" s="26" t="s">
        <v>24</v>
      </c>
      <c r="I68" s="29">
        <v>0.14499999999999999</v>
      </c>
      <c r="J68" s="28" t="s">
        <v>235</v>
      </c>
      <c r="K68" s="30">
        <v>1305512</v>
      </c>
      <c r="L68" s="31">
        <v>1044409</v>
      </c>
      <c r="M68" s="31">
        <v>261103</v>
      </c>
      <c r="N68" s="32">
        <v>0.8</v>
      </c>
      <c r="O68" s="33">
        <v>0</v>
      </c>
      <c r="P68" s="33">
        <v>0</v>
      </c>
      <c r="Q68" s="34">
        <v>0</v>
      </c>
      <c r="R68" s="34">
        <v>0</v>
      </c>
      <c r="S68" s="34">
        <v>0</v>
      </c>
      <c r="T68" s="35">
        <v>0</v>
      </c>
      <c r="U68" s="38">
        <v>400000</v>
      </c>
      <c r="V68" s="41">
        <v>644409</v>
      </c>
      <c r="W68" s="56"/>
      <c r="X68" s="43"/>
      <c r="Y68" s="43"/>
      <c r="Z68" s="21"/>
      <c r="AA68" s="3" t="b">
        <f t="shared" si="5"/>
        <v>1</v>
      </c>
      <c r="AB68" s="22">
        <f t="shared" si="10"/>
        <v>0.8</v>
      </c>
      <c r="AC68" s="23" t="b">
        <f t="shared" si="11"/>
        <v>1</v>
      </c>
      <c r="AD68" s="23" t="b">
        <f t="shared" si="12"/>
        <v>1</v>
      </c>
    </row>
    <row r="69" spans="1:30" x14ac:dyDescent="0.25">
      <c r="A69" s="44">
        <v>67</v>
      </c>
      <c r="B69" s="69" t="s">
        <v>236</v>
      </c>
      <c r="C69" s="46" t="s">
        <v>93</v>
      </c>
      <c r="D69" s="47" t="s">
        <v>193</v>
      </c>
      <c r="E69" s="61">
        <v>2604123</v>
      </c>
      <c r="F69" s="47" t="s">
        <v>28</v>
      </c>
      <c r="G69" s="49" t="s">
        <v>237</v>
      </c>
      <c r="H69" s="47" t="s">
        <v>51</v>
      </c>
      <c r="I69" s="50">
        <v>1.089</v>
      </c>
      <c r="J69" s="49" t="s">
        <v>128</v>
      </c>
      <c r="K69" s="51">
        <v>797646.3</v>
      </c>
      <c r="L69" s="52">
        <v>478587</v>
      </c>
      <c r="M69" s="52">
        <v>319059.3</v>
      </c>
      <c r="N69" s="53">
        <v>0.6</v>
      </c>
      <c r="O69" s="54">
        <v>0</v>
      </c>
      <c r="P69" s="54">
        <v>0</v>
      </c>
      <c r="Q69" s="56">
        <v>0</v>
      </c>
      <c r="R69" s="56">
        <v>0</v>
      </c>
      <c r="S69" s="56">
        <v>0</v>
      </c>
      <c r="T69" s="62">
        <v>0</v>
      </c>
      <c r="U69" s="63">
        <v>478587</v>
      </c>
      <c r="V69" s="56"/>
      <c r="W69" s="56"/>
      <c r="X69" s="43"/>
      <c r="Y69" s="43"/>
      <c r="Z69" s="21"/>
      <c r="AA69" s="3" t="b">
        <f t="shared" si="5"/>
        <v>1</v>
      </c>
      <c r="AB69" s="22">
        <f t="shared" si="10"/>
        <v>0.6</v>
      </c>
      <c r="AC69" s="23" t="b">
        <f t="shared" si="11"/>
        <v>1</v>
      </c>
      <c r="AD69" s="23" t="b">
        <f t="shared" si="12"/>
        <v>1</v>
      </c>
    </row>
    <row r="70" spans="1:30" ht="24" x14ac:dyDescent="0.25">
      <c r="A70" s="44">
        <v>68</v>
      </c>
      <c r="B70" s="69" t="s">
        <v>238</v>
      </c>
      <c r="C70" s="46" t="s">
        <v>93</v>
      </c>
      <c r="D70" s="47" t="s">
        <v>239</v>
      </c>
      <c r="E70" s="61">
        <v>2606082</v>
      </c>
      <c r="F70" s="47" t="s">
        <v>113</v>
      </c>
      <c r="G70" s="49" t="s">
        <v>240</v>
      </c>
      <c r="H70" s="47" t="s">
        <v>51</v>
      </c>
      <c r="I70" s="50">
        <v>0.95499999999999996</v>
      </c>
      <c r="J70" s="49" t="s">
        <v>140</v>
      </c>
      <c r="K70" s="51">
        <v>764782.46</v>
      </c>
      <c r="L70" s="52">
        <v>611825</v>
      </c>
      <c r="M70" s="52">
        <v>152957.46</v>
      </c>
      <c r="N70" s="53">
        <v>0.8</v>
      </c>
      <c r="O70" s="54">
        <v>0</v>
      </c>
      <c r="P70" s="54">
        <v>0</v>
      </c>
      <c r="Q70" s="56">
        <v>0</v>
      </c>
      <c r="R70" s="56">
        <v>0</v>
      </c>
      <c r="S70" s="56">
        <v>0</v>
      </c>
      <c r="T70" s="62">
        <v>0</v>
      </c>
      <c r="U70" s="63">
        <f t="shared" ref="U70:U75" si="13">L70</f>
        <v>611825</v>
      </c>
      <c r="V70" s="56"/>
      <c r="W70" s="56"/>
      <c r="X70" s="43"/>
      <c r="Y70" s="43"/>
      <c r="Z70" s="21"/>
      <c r="AA70" s="3" t="b">
        <f t="shared" si="5"/>
        <v>1</v>
      </c>
      <c r="AB70" s="22">
        <f t="shared" si="10"/>
        <v>0.8</v>
      </c>
      <c r="AC70" s="23" t="b">
        <f t="shared" si="11"/>
        <v>1</v>
      </c>
      <c r="AD70" s="23" t="b">
        <f t="shared" si="12"/>
        <v>1</v>
      </c>
    </row>
    <row r="71" spans="1:30" ht="24" x14ac:dyDescent="0.25">
      <c r="A71" s="44">
        <v>69</v>
      </c>
      <c r="B71" s="69" t="s">
        <v>241</v>
      </c>
      <c r="C71" s="46" t="s">
        <v>93</v>
      </c>
      <c r="D71" s="47" t="s">
        <v>239</v>
      </c>
      <c r="E71" s="61">
        <v>2606082</v>
      </c>
      <c r="F71" s="47" t="s">
        <v>113</v>
      </c>
      <c r="G71" s="49" t="s">
        <v>242</v>
      </c>
      <c r="H71" s="47" t="s">
        <v>51</v>
      </c>
      <c r="I71" s="50">
        <v>0.85</v>
      </c>
      <c r="J71" s="49" t="s">
        <v>140</v>
      </c>
      <c r="K71" s="51">
        <v>373019.78</v>
      </c>
      <c r="L71" s="52">
        <v>298415</v>
      </c>
      <c r="M71" s="52">
        <v>74604.78</v>
      </c>
      <c r="N71" s="53">
        <v>0.8</v>
      </c>
      <c r="O71" s="54">
        <v>0</v>
      </c>
      <c r="P71" s="54">
        <v>0</v>
      </c>
      <c r="Q71" s="56">
        <v>0</v>
      </c>
      <c r="R71" s="56">
        <v>0</v>
      </c>
      <c r="S71" s="56">
        <v>0</v>
      </c>
      <c r="T71" s="62">
        <v>0</v>
      </c>
      <c r="U71" s="63">
        <f t="shared" si="13"/>
        <v>298415</v>
      </c>
      <c r="V71" s="56"/>
      <c r="W71" s="56"/>
      <c r="X71" s="43"/>
      <c r="Y71" s="43"/>
      <c r="Z71" s="21"/>
      <c r="AA71" s="3" t="b">
        <f t="shared" si="5"/>
        <v>1</v>
      </c>
      <c r="AB71" s="22">
        <f t="shared" si="10"/>
        <v>0.8</v>
      </c>
      <c r="AC71" s="23" t="b">
        <f t="shared" si="11"/>
        <v>1</v>
      </c>
      <c r="AD71" s="23" t="b">
        <f t="shared" si="12"/>
        <v>1</v>
      </c>
    </row>
    <row r="72" spans="1:30" ht="24" x14ac:dyDescent="0.25">
      <c r="A72" s="44">
        <v>70</v>
      </c>
      <c r="B72" s="45" t="s">
        <v>243</v>
      </c>
      <c r="C72" s="46" t="s">
        <v>93</v>
      </c>
      <c r="D72" s="47" t="s">
        <v>189</v>
      </c>
      <c r="E72" s="61">
        <v>2607062</v>
      </c>
      <c r="F72" s="47" t="s">
        <v>79</v>
      </c>
      <c r="G72" s="49" t="s">
        <v>244</v>
      </c>
      <c r="H72" s="47" t="s">
        <v>148</v>
      </c>
      <c r="I72" s="50">
        <v>0.69499999999999995</v>
      </c>
      <c r="J72" s="49" t="s">
        <v>191</v>
      </c>
      <c r="K72" s="51">
        <v>455567.03</v>
      </c>
      <c r="L72" s="52">
        <v>364453</v>
      </c>
      <c r="M72" s="52">
        <v>91114.03</v>
      </c>
      <c r="N72" s="53">
        <v>0.8</v>
      </c>
      <c r="O72" s="54">
        <v>0</v>
      </c>
      <c r="P72" s="54">
        <v>0</v>
      </c>
      <c r="Q72" s="56">
        <v>0</v>
      </c>
      <c r="R72" s="56">
        <v>0</v>
      </c>
      <c r="S72" s="56">
        <v>0</v>
      </c>
      <c r="T72" s="62">
        <v>0</v>
      </c>
      <c r="U72" s="63">
        <f t="shared" si="13"/>
        <v>364453</v>
      </c>
      <c r="V72" s="56"/>
      <c r="W72" s="56"/>
      <c r="X72" s="43"/>
      <c r="Y72" s="43"/>
      <c r="Z72" s="21"/>
      <c r="AA72" s="3" t="b">
        <f t="shared" si="5"/>
        <v>1</v>
      </c>
      <c r="AB72" s="22">
        <f t="shared" si="10"/>
        <v>0.8</v>
      </c>
      <c r="AC72" s="23" t="b">
        <f t="shared" si="11"/>
        <v>1</v>
      </c>
      <c r="AD72" s="23" t="b">
        <f t="shared" si="12"/>
        <v>1</v>
      </c>
    </row>
    <row r="73" spans="1:30" ht="24" x14ac:dyDescent="0.25">
      <c r="A73" s="44">
        <v>71</v>
      </c>
      <c r="B73" s="45" t="s">
        <v>245</v>
      </c>
      <c r="C73" s="46" t="s">
        <v>93</v>
      </c>
      <c r="D73" s="47" t="s">
        <v>193</v>
      </c>
      <c r="E73" s="61">
        <v>2604123</v>
      </c>
      <c r="F73" s="47" t="s">
        <v>28</v>
      </c>
      <c r="G73" s="66" t="s">
        <v>246</v>
      </c>
      <c r="H73" s="47" t="s">
        <v>51</v>
      </c>
      <c r="I73" s="50">
        <v>0.93100000000000005</v>
      </c>
      <c r="J73" s="49" t="s">
        <v>128</v>
      </c>
      <c r="K73" s="51">
        <v>1961698.37</v>
      </c>
      <c r="L73" s="52">
        <v>1177019</v>
      </c>
      <c r="M73" s="52">
        <f>K73-L73</f>
        <v>784679.37000000011</v>
      </c>
      <c r="N73" s="53">
        <v>0.6</v>
      </c>
      <c r="O73" s="54">
        <v>0</v>
      </c>
      <c r="P73" s="54">
        <v>0</v>
      </c>
      <c r="Q73" s="56">
        <v>0</v>
      </c>
      <c r="R73" s="56">
        <v>0</v>
      </c>
      <c r="S73" s="56">
        <v>0</v>
      </c>
      <c r="T73" s="62">
        <v>0</v>
      </c>
      <c r="U73" s="63">
        <f t="shared" si="13"/>
        <v>1177019</v>
      </c>
      <c r="V73" s="56"/>
      <c r="W73" s="56"/>
      <c r="X73" s="43"/>
      <c r="Y73" s="43"/>
      <c r="Z73" s="21"/>
      <c r="AA73" s="3" t="b">
        <f t="shared" si="5"/>
        <v>1</v>
      </c>
      <c r="AB73" s="22">
        <f t="shared" si="10"/>
        <v>0.6</v>
      </c>
      <c r="AC73" s="23" t="b">
        <f t="shared" si="11"/>
        <v>1</v>
      </c>
      <c r="AD73" s="23" t="b">
        <f t="shared" si="12"/>
        <v>1</v>
      </c>
    </row>
    <row r="74" spans="1:30" ht="24" x14ac:dyDescent="0.25">
      <c r="A74" s="44">
        <v>72</v>
      </c>
      <c r="B74" s="45" t="s">
        <v>247</v>
      </c>
      <c r="C74" s="46" t="s">
        <v>93</v>
      </c>
      <c r="D74" s="47" t="s">
        <v>201</v>
      </c>
      <c r="E74" s="61">
        <v>2611011</v>
      </c>
      <c r="F74" s="47" t="s">
        <v>134</v>
      </c>
      <c r="G74" s="49" t="s">
        <v>248</v>
      </c>
      <c r="H74" s="47" t="s">
        <v>24</v>
      </c>
      <c r="I74" s="50">
        <v>0.29299999999999998</v>
      </c>
      <c r="J74" s="49" t="s">
        <v>99</v>
      </c>
      <c r="K74" s="51">
        <v>1571919.55</v>
      </c>
      <c r="L74" s="52">
        <v>1257535</v>
      </c>
      <c r="M74" s="52">
        <v>314384.55</v>
      </c>
      <c r="N74" s="53">
        <v>0.8</v>
      </c>
      <c r="O74" s="54">
        <v>0</v>
      </c>
      <c r="P74" s="54">
        <v>0</v>
      </c>
      <c r="Q74" s="56">
        <v>0</v>
      </c>
      <c r="R74" s="56">
        <v>0</v>
      </c>
      <c r="S74" s="56">
        <v>0</v>
      </c>
      <c r="T74" s="62">
        <v>0</v>
      </c>
      <c r="U74" s="63">
        <f t="shared" si="13"/>
        <v>1257535</v>
      </c>
      <c r="V74" s="56"/>
      <c r="W74" s="56"/>
      <c r="X74" s="43"/>
      <c r="Y74" s="43"/>
      <c r="Z74" s="21"/>
      <c r="AA74" s="3" t="b">
        <f t="shared" ref="AA74:AA123" si="14">L74=SUM(O74:Z74)</f>
        <v>1</v>
      </c>
      <c r="AB74" s="22">
        <f t="shared" si="10"/>
        <v>0.8</v>
      </c>
      <c r="AC74" s="23" t="b">
        <f t="shared" si="11"/>
        <v>1</v>
      </c>
      <c r="AD74" s="23" t="b">
        <f t="shared" si="12"/>
        <v>1</v>
      </c>
    </row>
    <row r="75" spans="1:30" ht="24" x14ac:dyDescent="0.25">
      <c r="A75" s="44">
        <v>73</v>
      </c>
      <c r="B75" s="45" t="s">
        <v>249</v>
      </c>
      <c r="C75" s="46" t="s">
        <v>93</v>
      </c>
      <c r="D75" s="47" t="s">
        <v>250</v>
      </c>
      <c r="E75" s="61">
        <v>2612083</v>
      </c>
      <c r="F75" s="47" t="s">
        <v>122</v>
      </c>
      <c r="G75" s="49" t="s">
        <v>251</v>
      </c>
      <c r="H75" s="47" t="s">
        <v>51</v>
      </c>
      <c r="I75" s="50">
        <v>0.26</v>
      </c>
      <c r="J75" s="49" t="s">
        <v>149</v>
      </c>
      <c r="K75" s="51">
        <v>151310.94</v>
      </c>
      <c r="L75" s="52">
        <v>121048</v>
      </c>
      <c r="M75" s="52">
        <v>30262.94</v>
      </c>
      <c r="N75" s="53">
        <v>0.8</v>
      </c>
      <c r="O75" s="54">
        <v>0</v>
      </c>
      <c r="P75" s="54">
        <v>0</v>
      </c>
      <c r="Q75" s="56">
        <v>0</v>
      </c>
      <c r="R75" s="56">
        <v>0</v>
      </c>
      <c r="S75" s="56">
        <v>0</v>
      </c>
      <c r="T75" s="62">
        <v>0</v>
      </c>
      <c r="U75" s="63">
        <f t="shared" si="13"/>
        <v>121048</v>
      </c>
      <c r="V75" s="56"/>
      <c r="W75" s="56"/>
      <c r="X75" s="43"/>
      <c r="Y75" s="43"/>
      <c r="Z75" s="21"/>
      <c r="AA75" s="3" t="b">
        <f t="shared" si="14"/>
        <v>1</v>
      </c>
      <c r="AB75" s="22">
        <f t="shared" si="10"/>
        <v>0.8</v>
      </c>
      <c r="AC75" s="23" t="b">
        <f t="shared" si="11"/>
        <v>1</v>
      </c>
      <c r="AD75" s="23" t="b">
        <f t="shared" si="12"/>
        <v>1</v>
      </c>
    </row>
    <row r="76" spans="1:30" ht="48.75" customHeight="1" x14ac:dyDescent="0.25">
      <c r="A76" s="44">
        <v>74</v>
      </c>
      <c r="B76" s="60" t="s">
        <v>252</v>
      </c>
      <c r="C76" s="46"/>
      <c r="D76" s="47" t="s">
        <v>253</v>
      </c>
      <c r="E76" s="61">
        <v>2612073</v>
      </c>
      <c r="F76" s="47" t="s">
        <v>122</v>
      </c>
      <c r="G76" s="49" t="s">
        <v>254</v>
      </c>
      <c r="H76" s="47" t="s">
        <v>51</v>
      </c>
      <c r="I76" s="50"/>
      <c r="J76" s="49" t="s">
        <v>255</v>
      </c>
      <c r="K76" s="51"/>
      <c r="L76" s="52"/>
      <c r="M76" s="52"/>
      <c r="N76" s="53">
        <v>0.8</v>
      </c>
      <c r="O76" s="54"/>
      <c r="P76" s="54"/>
      <c r="Q76" s="56"/>
      <c r="R76" s="56"/>
      <c r="S76" s="56"/>
      <c r="T76" s="62"/>
      <c r="U76" s="63"/>
      <c r="V76" s="56"/>
      <c r="W76" s="56"/>
      <c r="X76" s="43"/>
      <c r="Y76" s="43"/>
      <c r="Z76" s="21"/>
      <c r="AA76" s="3" t="b">
        <f t="shared" si="14"/>
        <v>1</v>
      </c>
      <c r="AB76" s="22" t="e">
        <f t="shared" si="10"/>
        <v>#DIV/0!</v>
      </c>
      <c r="AC76" s="23" t="e">
        <f t="shared" si="11"/>
        <v>#DIV/0!</v>
      </c>
      <c r="AD76" s="23" t="b">
        <f t="shared" si="12"/>
        <v>1</v>
      </c>
    </row>
    <row r="77" spans="1:30" x14ac:dyDescent="0.25">
      <c r="A77" s="44">
        <v>75</v>
      </c>
      <c r="B77" s="45" t="s">
        <v>256</v>
      </c>
      <c r="C77" s="46" t="s">
        <v>93</v>
      </c>
      <c r="D77" s="47" t="s">
        <v>88</v>
      </c>
      <c r="E77" s="61">
        <v>2608043</v>
      </c>
      <c r="F77" s="47" t="s">
        <v>89</v>
      </c>
      <c r="G77" s="49" t="s">
        <v>257</v>
      </c>
      <c r="H77" s="47" t="s">
        <v>148</v>
      </c>
      <c r="I77" s="50">
        <v>0.14399999999999999</v>
      </c>
      <c r="J77" s="49" t="s">
        <v>165</v>
      </c>
      <c r="K77" s="51">
        <v>301391.75</v>
      </c>
      <c r="L77" s="52">
        <v>210974</v>
      </c>
      <c r="M77" s="52">
        <f>K77-L77</f>
        <v>90417.75</v>
      </c>
      <c r="N77" s="53">
        <v>0.7</v>
      </c>
      <c r="O77" s="54">
        <v>0</v>
      </c>
      <c r="P77" s="54">
        <v>0</v>
      </c>
      <c r="Q77" s="56">
        <v>0</v>
      </c>
      <c r="R77" s="56">
        <v>0</v>
      </c>
      <c r="S77" s="56">
        <v>0</v>
      </c>
      <c r="T77" s="62">
        <v>0</v>
      </c>
      <c r="U77" s="63">
        <f>L77</f>
        <v>210974</v>
      </c>
      <c r="V77" s="56"/>
      <c r="W77" s="56"/>
      <c r="X77" s="43"/>
      <c r="Y77" s="43"/>
      <c r="Z77" s="21"/>
      <c r="AA77" s="3" t="b">
        <f t="shared" si="14"/>
        <v>1</v>
      </c>
      <c r="AB77" s="22">
        <f t="shared" si="10"/>
        <v>0.7</v>
      </c>
      <c r="AC77" s="23" t="b">
        <f t="shared" si="11"/>
        <v>1</v>
      </c>
      <c r="AD77" s="23" t="b">
        <f t="shared" si="12"/>
        <v>1</v>
      </c>
    </row>
    <row r="78" spans="1:30" ht="37.5" customHeight="1" x14ac:dyDescent="0.25">
      <c r="A78" s="44">
        <v>76</v>
      </c>
      <c r="B78" s="60" t="s">
        <v>258</v>
      </c>
      <c r="C78" s="46"/>
      <c r="D78" s="47" t="s">
        <v>181</v>
      </c>
      <c r="E78" s="61">
        <v>2612053</v>
      </c>
      <c r="F78" s="47" t="s">
        <v>122</v>
      </c>
      <c r="G78" s="49" t="s">
        <v>259</v>
      </c>
      <c r="H78" s="47" t="s">
        <v>148</v>
      </c>
      <c r="I78" s="50"/>
      <c r="J78" s="49" t="s">
        <v>183</v>
      </c>
      <c r="K78" s="51"/>
      <c r="L78" s="52"/>
      <c r="M78" s="52"/>
      <c r="N78" s="53">
        <v>0.6</v>
      </c>
      <c r="O78" s="54"/>
      <c r="P78" s="54"/>
      <c r="Q78" s="56"/>
      <c r="R78" s="56"/>
      <c r="S78" s="56"/>
      <c r="T78" s="62"/>
      <c r="U78" s="63"/>
      <c r="V78" s="56"/>
      <c r="W78" s="56"/>
      <c r="X78" s="43"/>
      <c r="Y78" s="43"/>
      <c r="Z78" s="21"/>
      <c r="AA78" s="3" t="b">
        <f t="shared" si="14"/>
        <v>1</v>
      </c>
      <c r="AB78" s="22" t="e">
        <f t="shared" si="10"/>
        <v>#DIV/0!</v>
      </c>
      <c r="AC78" s="23" t="e">
        <f t="shared" si="11"/>
        <v>#DIV/0!</v>
      </c>
      <c r="AD78" s="23" t="b">
        <f t="shared" si="12"/>
        <v>1</v>
      </c>
    </row>
    <row r="79" spans="1:30" ht="24" x14ac:dyDescent="0.25">
      <c r="A79" s="44">
        <v>77</v>
      </c>
      <c r="B79" s="45" t="s">
        <v>260</v>
      </c>
      <c r="C79" s="46" t="s">
        <v>93</v>
      </c>
      <c r="D79" s="47" t="s">
        <v>261</v>
      </c>
      <c r="E79" s="61">
        <v>2601033</v>
      </c>
      <c r="F79" s="47" t="s">
        <v>22</v>
      </c>
      <c r="G79" s="47" t="s">
        <v>262</v>
      </c>
      <c r="H79" s="47" t="s">
        <v>51</v>
      </c>
      <c r="I79" s="67">
        <v>1.4650000000000001</v>
      </c>
      <c r="J79" s="49" t="s">
        <v>128</v>
      </c>
      <c r="K79" s="51">
        <v>623598.24</v>
      </c>
      <c r="L79" s="52">
        <v>498878</v>
      </c>
      <c r="M79" s="52">
        <v>124720.24</v>
      </c>
      <c r="N79" s="53">
        <v>0.8</v>
      </c>
      <c r="O79" s="54">
        <v>0</v>
      </c>
      <c r="P79" s="54">
        <v>0</v>
      </c>
      <c r="Q79" s="56">
        <v>0</v>
      </c>
      <c r="R79" s="56">
        <v>0</v>
      </c>
      <c r="S79" s="56">
        <v>0</v>
      </c>
      <c r="T79" s="62">
        <v>0</v>
      </c>
      <c r="U79" s="63">
        <v>498878</v>
      </c>
      <c r="V79" s="56"/>
      <c r="W79" s="56"/>
      <c r="X79" s="43"/>
      <c r="Y79" s="43"/>
      <c r="Z79" s="21"/>
      <c r="AA79" s="3" t="b">
        <f t="shared" si="14"/>
        <v>1</v>
      </c>
      <c r="AB79" s="22">
        <f t="shared" si="10"/>
        <v>0.8</v>
      </c>
      <c r="AC79" s="23" t="b">
        <f t="shared" si="11"/>
        <v>1</v>
      </c>
      <c r="AD79" s="23" t="b">
        <f t="shared" si="12"/>
        <v>1</v>
      </c>
    </row>
    <row r="80" spans="1:30" x14ac:dyDescent="0.25">
      <c r="A80" s="44">
        <v>78</v>
      </c>
      <c r="B80" s="45" t="s">
        <v>263</v>
      </c>
      <c r="C80" s="46" t="s">
        <v>93</v>
      </c>
      <c r="D80" s="47" t="s">
        <v>264</v>
      </c>
      <c r="E80" s="61">
        <v>2611032</v>
      </c>
      <c r="F80" s="47" t="s">
        <v>134</v>
      </c>
      <c r="G80" s="49" t="s">
        <v>265</v>
      </c>
      <c r="H80" s="47" t="s">
        <v>24</v>
      </c>
      <c r="I80" s="50">
        <v>0.92500000000000004</v>
      </c>
      <c r="J80" s="49" t="s">
        <v>128</v>
      </c>
      <c r="K80" s="51">
        <v>1840955.07</v>
      </c>
      <c r="L80" s="52">
        <v>1472764</v>
      </c>
      <c r="M80" s="52">
        <v>368191.07000000007</v>
      </c>
      <c r="N80" s="53">
        <v>0.8</v>
      </c>
      <c r="O80" s="54">
        <v>0</v>
      </c>
      <c r="P80" s="54">
        <v>0</v>
      </c>
      <c r="Q80" s="56">
        <v>0</v>
      </c>
      <c r="R80" s="56">
        <v>0</v>
      </c>
      <c r="S80" s="56">
        <v>0</v>
      </c>
      <c r="T80" s="62">
        <v>0</v>
      </c>
      <c r="U80" s="63">
        <v>1472764</v>
      </c>
      <c r="V80" s="56"/>
      <c r="W80" s="56"/>
      <c r="X80" s="43"/>
      <c r="Y80" s="43"/>
      <c r="Z80" s="21"/>
      <c r="AA80" s="3" t="b">
        <f t="shared" si="14"/>
        <v>1</v>
      </c>
      <c r="AB80" s="22">
        <f t="shared" si="10"/>
        <v>0.8</v>
      </c>
      <c r="AC80" s="23" t="b">
        <f t="shared" si="11"/>
        <v>1</v>
      </c>
      <c r="AD80" s="23" t="b">
        <f t="shared" si="12"/>
        <v>1</v>
      </c>
    </row>
    <row r="81" spans="1:30" ht="48" x14ac:dyDescent="0.25">
      <c r="A81" s="44">
        <v>79</v>
      </c>
      <c r="B81" s="64" t="s">
        <v>266</v>
      </c>
      <c r="C81" s="46"/>
      <c r="D81" s="47" t="s">
        <v>267</v>
      </c>
      <c r="E81" s="61">
        <v>2612043</v>
      </c>
      <c r="F81" s="47" t="s">
        <v>122</v>
      </c>
      <c r="G81" s="49" t="s">
        <v>268</v>
      </c>
      <c r="H81" s="47"/>
      <c r="I81" s="50"/>
      <c r="J81" s="49" t="s">
        <v>269</v>
      </c>
      <c r="K81" s="51"/>
      <c r="L81" s="52"/>
      <c r="M81" s="52"/>
      <c r="N81" s="53">
        <v>0.8</v>
      </c>
      <c r="O81" s="54"/>
      <c r="P81" s="54"/>
      <c r="Q81" s="56"/>
      <c r="R81" s="56"/>
      <c r="S81" s="56"/>
      <c r="T81" s="62"/>
      <c r="U81" s="63"/>
      <c r="V81" s="55"/>
      <c r="W81" s="56"/>
      <c r="X81" s="43"/>
      <c r="Y81" s="43"/>
      <c r="Z81" s="21"/>
      <c r="AA81" s="3" t="b">
        <f t="shared" si="14"/>
        <v>1</v>
      </c>
      <c r="AB81" s="22" t="e">
        <f t="shared" si="10"/>
        <v>#DIV/0!</v>
      </c>
      <c r="AC81" s="23" t="e">
        <f t="shared" si="11"/>
        <v>#DIV/0!</v>
      </c>
      <c r="AD81" s="23" t="b">
        <f t="shared" si="12"/>
        <v>1</v>
      </c>
    </row>
    <row r="82" spans="1:30" ht="48" x14ac:dyDescent="0.25">
      <c r="A82" s="4">
        <v>80</v>
      </c>
      <c r="B82" s="70" t="s">
        <v>270</v>
      </c>
      <c r="C82" s="58"/>
      <c r="D82" s="26" t="s">
        <v>253</v>
      </c>
      <c r="E82" s="40">
        <v>2612073</v>
      </c>
      <c r="F82" s="26" t="s">
        <v>122</v>
      </c>
      <c r="G82" s="28" t="s">
        <v>271</v>
      </c>
      <c r="H82" s="26"/>
      <c r="I82" s="29"/>
      <c r="J82" s="28" t="s">
        <v>272</v>
      </c>
      <c r="K82" s="30"/>
      <c r="L82" s="31"/>
      <c r="M82" s="31"/>
      <c r="N82" s="32">
        <v>0.8</v>
      </c>
      <c r="O82" s="33"/>
      <c r="P82" s="33"/>
      <c r="Q82" s="34"/>
      <c r="R82" s="34"/>
      <c r="S82" s="34"/>
      <c r="T82" s="35"/>
      <c r="U82" s="38"/>
      <c r="V82" s="41"/>
      <c r="W82" s="56"/>
      <c r="X82" s="43"/>
      <c r="Y82" s="43"/>
      <c r="Z82" s="21"/>
      <c r="AA82" s="3" t="b">
        <f t="shared" si="14"/>
        <v>1</v>
      </c>
      <c r="AB82" s="22" t="e">
        <f t="shared" si="10"/>
        <v>#DIV/0!</v>
      </c>
      <c r="AC82" s="23" t="e">
        <f t="shared" si="11"/>
        <v>#DIV/0!</v>
      </c>
      <c r="AD82" s="23" t="b">
        <f t="shared" si="12"/>
        <v>1</v>
      </c>
    </row>
    <row r="83" spans="1:30" ht="48" x14ac:dyDescent="0.25">
      <c r="A83" s="44">
        <v>81</v>
      </c>
      <c r="B83" s="64" t="s">
        <v>273</v>
      </c>
      <c r="C83" s="46"/>
      <c r="D83" s="47" t="s">
        <v>261</v>
      </c>
      <c r="E83" s="61">
        <v>2601033</v>
      </c>
      <c r="F83" s="47" t="s">
        <v>22</v>
      </c>
      <c r="G83" s="49" t="s">
        <v>274</v>
      </c>
      <c r="H83" s="47"/>
      <c r="I83" s="50"/>
      <c r="J83" s="49" t="s">
        <v>128</v>
      </c>
      <c r="K83" s="51"/>
      <c r="L83" s="52"/>
      <c r="M83" s="52"/>
      <c r="N83" s="53">
        <v>0.8</v>
      </c>
      <c r="O83" s="54"/>
      <c r="P83" s="54"/>
      <c r="Q83" s="56"/>
      <c r="R83" s="56"/>
      <c r="S83" s="56"/>
      <c r="T83" s="62"/>
      <c r="U83" s="63"/>
      <c r="V83" s="56"/>
      <c r="W83" s="56"/>
      <c r="X83" s="43"/>
      <c r="Y83" s="43"/>
      <c r="Z83" s="21"/>
      <c r="AA83" s="3" t="b">
        <f t="shared" si="14"/>
        <v>1</v>
      </c>
      <c r="AB83" s="22" t="e">
        <f t="shared" si="10"/>
        <v>#DIV/0!</v>
      </c>
      <c r="AC83" s="23" t="e">
        <f t="shared" si="11"/>
        <v>#DIV/0!</v>
      </c>
      <c r="AD83" s="23" t="b">
        <f t="shared" si="12"/>
        <v>1</v>
      </c>
    </row>
    <row r="84" spans="1:30" ht="48" x14ac:dyDescent="0.25">
      <c r="A84" s="44">
        <v>82</v>
      </c>
      <c r="B84" s="64" t="s">
        <v>275</v>
      </c>
      <c r="C84" s="46"/>
      <c r="D84" s="47" t="s">
        <v>276</v>
      </c>
      <c r="E84" s="61">
        <v>2605072</v>
      </c>
      <c r="F84" s="47" t="s">
        <v>68</v>
      </c>
      <c r="G84" s="49" t="s">
        <v>277</v>
      </c>
      <c r="H84" s="47"/>
      <c r="I84" s="50"/>
      <c r="J84" s="49" t="s">
        <v>128</v>
      </c>
      <c r="K84" s="51"/>
      <c r="L84" s="52"/>
      <c r="M84" s="52"/>
      <c r="N84" s="53">
        <v>0.8</v>
      </c>
      <c r="O84" s="54"/>
      <c r="P84" s="54"/>
      <c r="Q84" s="56"/>
      <c r="R84" s="56"/>
      <c r="S84" s="56"/>
      <c r="T84" s="62"/>
      <c r="U84" s="63"/>
      <c r="V84" s="56"/>
      <c r="W84" s="56"/>
      <c r="X84" s="43"/>
      <c r="Y84" s="43"/>
      <c r="Z84" s="21"/>
      <c r="AA84" s="3" t="b">
        <f t="shared" si="14"/>
        <v>1</v>
      </c>
      <c r="AB84" s="22" t="e">
        <f t="shared" si="10"/>
        <v>#DIV/0!</v>
      </c>
      <c r="AC84" s="23" t="e">
        <f t="shared" si="11"/>
        <v>#DIV/0!</v>
      </c>
      <c r="AD84" s="23" t="b">
        <f t="shared" si="12"/>
        <v>1</v>
      </c>
    </row>
    <row r="85" spans="1:30" ht="48" x14ac:dyDescent="0.25">
      <c r="A85" s="44">
        <v>83</v>
      </c>
      <c r="B85" s="64" t="s">
        <v>278</v>
      </c>
      <c r="C85" s="46"/>
      <c r="D85" s="47" t="s">
        <v>279</v>
      </c>
      <c r="E85" s="61">
        <v>2603022</v>
      </c>
      <c r="F85" s="47" t="s">
        <v>280</v>
      </c>
      <c r="G85" s="49" t="s">
        <v>281</v>
      </c>
      <c r="H85" s="47"/>
      <c r="I85" s="50"/>
      <c r="J85" s="49" t="s">
        <v>149</v>
      </c>
      <c r="K85" s="51"/>
      <c r="L85" s="52"/>
      <c r="M85" s="52"/>
      <c r="N85" s="53">
        <v>0.8</v>
      </c>
      <c r="O85" s="54"/>
      <c r="P85" s="54"/>
      <c r="Q85" s="56"/>
      <c r="R85" s="56"/>
      <c r="S85" s="56"/>
      <c r="T85" s="62"/>
      <c r="U85" s="63"/>
      <c r="V85" s="56"/>
      <c r="W85" s="56"/>
      <c r="X85" s="43"/>
      <c r="Y85" s="43"/>
      <c r="Z85" s="21"/>
      <c r="AA85" s="3" t="b">
        <f t="shared" si="14"/>
        <v>1</v>
      </c>
      <c r="AB85" s="22" t="e">
        <f t="shared" si="10"/>
        <v>#DIV/0!</v>
      </c>
      <c r="AC85" s="23" t="e">
        <f t="shared" si="11"/>
        <v>#DIV/0!</v>
      </c>
      <c r="AD85" s="23" t="b">
        <f t="shared" si="12"/>
        <v>1</v>
      </c>
    </row>
    <row r="86" spans="1:30" ht="48" x14ac:dyDescent="0.25">
      <c r="A86" s="44">
        <v>84</v>
      </c>
      <c r="B86" s="64" t="s">
        <v>282</v>
      </c>
      <c r="C86" s="46"/>
      <c r="D86" s="47" t="s">
        <v>250</v>
      </c>
      <c r="E86" s="61">
        <v>2612083</v>
      </c>
      <c r="F86" s="47" t="s">
        <v>122</v>
      </c>
      <c r="G86" s="49" t="s">
        <v>283</v>
      </c>
      <c r="H86" s="47"/>
      <c r="I86" s="50"/>
      <c r="J86" s="49" t="s">
        <v>149</v>
      </c>
      <c r="K86" s="51"/>
      <c r="L86" s="52"/>
      <c r="M86" s="52"/>
      <c r="N86" s="53">
        <v>0.8</v>
      </c>
      <c r="O86" s="54"/>
      <c r="P86" s="54"/>
      <c r="Q86" s="56"/>
      <c r="R86" s="56"/>
      <c r="S86" s="56"/>
      <c r="T86" s="62"/>
      <c r="U86" s="63"/>
      <c r="V86" s="56"/>
      <c r="W86" s="56"/>
      <c r="X86" s="43"/>
      <c r="Y86" s="43"/>
      <c r="Z86" s="21"/>
      <c r="AA86" s="3" t="b">
        <f t="shared" si="14"/>
        <v>1</v>
      </c>
      <c r="AB86" s="22" t="e">
        <f t="shared" si="10"/>
        <v>#DIV/0!</v>
      </c>
      <c r="AC86" s="23" t="e">
        <f t="shared" si="11"/>
        <v>#DIV/0!</v>
      </c>
      <c r="AD86" s="23" t="b">
        <f t="shared" si="12"/>
        <v>1</v>
      </c>
    </row>
    <row r="87" spans="1:30" x14ac:dyDescent="0.25">
      <c r="A87" s="44">
        <v>85</v>
      </c>
      <c r="B87" s="64" t="s">
        <v>284</v>
      </c>
      <c r="C87" s="46" t="s">
        <v>93</v>
      </c>
      <c r="D87" s="47" t="s">
        <v>285</v>
      </c>
      <c r="E87" s="61">
        <v>2604182</v>
      </c>
      <c r="F87" s="47" t="s">
        <v>28</v>
      </c>
      <c r="G87" s="49" t="s">
        <v>286</v>
      </c>
      <c r="H87" s="47" t="s">
        <v>148</v>
      </c>
      <c r="I87" s="50">
        <v>0.34100000000000003</v>
      </c>
      <c r="J87" s="49" t="s">
        <v>136</v>
      </c>
      <c r="K87" s="51">
        <v>121401.87</v>
      </c>
      <c r="L87" s="52">
        <v>97121</v>
      </c>
      <c r="M87" s="52">
        <v>24280.87</v>
      </c>
      <c r="N87" s="53">
        <v>0.8</v>
      </c>
      <c r="O87" s="54">
        <v>0</v>
      </c>
      <c r="P87" s="54">
        <v>0</v>
      </c>
      <c r="Q87" s="56">
        <v>0</v>
      </c>
      <c r="R87" s="56">
        <v>0</v>
      </c>
      <c r="S87" s="56">
        <v>0</v>
      </c>
      <c r="T87" s="62">
        <v>0</v>
      </c>
      <c r="U87" s="63">
        <f>L87</f>
        <v>97121</v>
      </c>
      <c r="V87" s="56"/>
      <c r="W87" s="56"/>
      <c r="X87" s="43"/>
      <c r="Y87" s="43"/>
      <c r="Z87" s="21"/>
      <c r="AA87" s="3" t="b">
        <f t="shared" si="14"/>
        <v>1</v>
      </c>
      <c r="AB87" s="22">
        <f t="shared" si="10"/>
        <v>0.8</v>
      </c>
      <c r="AC87" s="23" t="b">
        <f t="shared" si="11"/>
        <v>1</v>
      </c>
      <c r="AD87" s="23" t="b">
        <f t="shared" si="12"/>
        <v>1</v>
      </c>
    </row>
    <row r="88" spans="1:30" ht="48" x14ac:dyDescent="0.25">
      <c r="A88" s="44">
        <v>86</v>
      </c>
      <c r="B88" s="64" t="s">
        <v>287</v>
      </c>
      <c r="C88" s="46"/>
      <c r="D88" s="47" t="s">
        <v>154</v>
      </c>
      <c r="E88" s="61">
        <v>2607032</v>
      </c>
      <c r="F88" s="47" t="s">
        <v>79</v>
      </c>
      <c r="G88" s="49" t="s">
        <v>288</v>
      </c>
      <c r="H88" s="47"/>
      <c r="I88" s="50"/>
      <c r="J88" s="49" t="s">
        <v>156</v>
      </c>
      <c r="K88" s="51"/>
      <c r="L88" s="52"/>
      <c r="M88" s="52"/>
      <c r="N88" s="53">
        <v>0.8</v>
      </c>
      <c r="O88" s="54"/>
      <c r="P88" s="54"/>
      <c r="Q88" s="56"/>
      <c r="R88" s="56"/>
      <c r="S88" s="56"/>
      <c r="T88" s="62"/>
      <c r="U88" s="63"/>
      <c r="V88" s="56"/>
      <c r="W88" s="56"/>
      <c r="X88" s="43"/>
      <c r="Y88" s="43"/>
      <c r="Z88" s="21"/>
      <c r="AA88" s="3" t="b">
        <f t="shared" si="14"/>
        <v>1</v>
      </c>
      <c r="AB88" s="22" t="e">
        <f t="shared" si="10"/>
        <v>#DIV/0!</v>
      </c>
      <c r="AC88" s="23" t="e">
        <f t="shared" si="11"/>
        <v>#DIV/0!</v>
      </c>
      <c r="AD88" s="23" t="b">
        <f t="shared" si="12"/>
        <v>1</v>
      </c>
    </row>
    <row r="89" spans="1:30" ht="48" x14ac:dyDescent="0.25">
      <c r="A89" s="44">
        <v>87</v>
      </c>
      <c r="B89" s="64" t="s">
        <v>289</v>
      </c>
      <c r="C89" s="46"/>
      <c r="D89" s="47" t="s">
        <v>290</v>
      </c>
      <c r="E89" s="61">
        <v>2605023</v>
      </c>
      <c r="F89" s="47" t="s">
        <v>68</v>
      </c>
      <c r="G89" s="49" t="s">
        <v>291</v>
      </c>
      <c r="H89" s="47"/>
      <c r="I89" s="50"/>
      <c r="J89" s="49" t="s">
        <v>292</v>
      </c>
      <c r="K89" s="51"/>
      <c r="L89" s="52"/>
      <c r="M89" s="52"/>
      <c r="N89" s="53">
        <v>0.8</v>
      </c>
      <c r="O89" s="54"/>
      <c r="P89" s="54"/>
      <c r="Q89" s="56"/>
      <c r="R89" s="56"/>
      <c r="S89" s="56"/>
      <c r="T89" s="62"/>
      <c r="U89" s="63"/>
      <c r="V89" s="56"/>
      <c r="W89" s="56"/>
      <c r="X89" s="43"/>
      <c r="Y89" s="43"/>
      <c r="Z89" s="21"/>
      <c r="AA89" s="3" t="b">
        <f t="shared" si="14"/>
        <v>1</v>
      </c>
      <c r="AB89" s="22" t="e">
        <f t="shared" si="10"/>
        <v>#DIV/0!</v>
      </c>
      <c r="AC89" s="23" t="e">
        <f t="shared" si="11"/>
        <v>#DIV/0!</v>
      </c>
      <c r="AD89" s="23" t="b">
        <f t="shared" si="12"/>
        <v>1</v>
      </c>
    </row>
    <row r="90" spans="1:30" ht="48" x14ac:dyDescent="0.25">
      <c r="A90" s="44">
        <v>88</v>
      </c>
      <c r="B90" s="64" t="s">
        <v>293</v>
      </c>
      <c r="C90" s="46"/>
      <c r="D90" s="47" t="s">
        <v>88</v>
      </c>
      <c r="E90" s="61">
        <v>2608043</v>
      </c>
      <c r="F90" s="47" t="s">
        <v>89</v>
      </c>
      <c r="G90" s="49" t="s">
        <v>294</v>
      </c>
      <c r="H90" s="47"/>
      <c r="I90" s="50"/>
      <c r="J90" s="49" t="s">
        <v>165</v>
      </c>
      <c r="K90" s="51"/>
      <c r="L90" s="52"/>
      <c r="M90" s="52"/>
      <c r="N90" s="53">
        <v>0.7</v>
      </c>
      <c r="O90" s="54"/>
      <c r="P90" s="54"/>
      <c r="Q90" s="56"/>
      <c r="R90" s="56"/>
      <c r="S90" s="56"/>
      <c r="T90" s="62"/>
      <c r="U90" s="63"/>
      <c r="V90" s="56"/>
      <c r="W90" s="56"/>
      <c r="X90" s="43"/>
      <c r="Y90" s="43"/>
      <c r="Z90" s="21"/>
      <c r="AA90" s="3" t="b">
        <f t="shared" si="14"/>
        <v>1</v>
      </c>
      <c r="AB90" s="22" t="e">
        <f t="shared" si="10"/>
        <v>#DIV/0!</v>
      </c>
      <c r="AC90" s="23" t="e">
        <f t="shared" si="11"/>
        <v>#DIV/0!</v>
      </c>
      <c r="AD90" s="23" t="b">
        <f t="shared" si="12"/>
        <v>1</v>
      </c>
    </row>
    <row r="91" spans="1:30" ht="48" x14ac:dyDescent="0.25">
      <c r="A91" s="44">
        <v>89</v>
      </c>
      <c r="B91" s="64" t="s">
        <v>295</v>
      </c>
      <c r="C91" s="46"/>
      <c r="D91" s="47" t="s">
        <v>279</v>
      </c>
      <c r="E91" s="61">
        <v>2603022</v>
      </c>
      <c r="F91" s="47" t="s">
        <v>280</v>
      </c>
      <c r="G91" s="49" t="s">
        <v>296</v>
      </c>
      <c r="H91" s="47"/>
      <c r="I91" s="50"/>
      <c r="J91" s="49" t="s">
        <v>149</v>
      </c>
      <c r="K91" s="51"/>
      <c r="L91" s="52"/>
      <c r="M91" s="52"/>
      <c r="N91" s="53">
        <v>0.8</v>
      </c>
      <c r="O91" s="54"/>
      <c r="P91" s="54"/>
      <c r="Q91" s="56"/>
      <c r="R91" s="56"/>
      <c r="S91" s="56"/>
      <c r="T91" s="62"/>
      <c r="U91" s="63"/>
      <c r="V91" s="56"/>
      <c r="W91" s="56"/>
      <c r="X91" s="43"/>
      <c r="Y91" s="43"/>
      <c r="Z91" s="21"/>
      <c r="AA91" s="3" t="b">
        <f t="shared" si="14"/>
        <v>1</v>
      </c>
      <c r="AB91" s="22" t="e">
        <f t="shared" si="10"/>
        <v>#DIV/0!</v>
      </c>
      <c r="AC91" s="23" t="e">
        <f t="shared" si="11"/>
        <v>#DIV/0!</v>
      </c>
      <c r="AD91" s="23" t="b">
        <f t="shared" si="12"/>
        <v>1</v>
      </c>
    </row>
    <row r="92" spans="1:30" ht="48" x14ac:dyDescent="0.25">
      <c r="A92" s="4">
        <v>90</v>
      </c>
      <c r="B92" s="70" t="s">
        <v>297</v>
      </c>
      <c r="C92" s="58"/>
      <c r="D92" s="26" t="s">
        <v>298</v>
      </c>
      <c r="E92" s="40">
        <v>2604043</v>
      </c>
      <c r="F92" s="26" t="s">
        <v>28</v>
      </c>
      <c r="G92" s="28" t="s">
        <v>299</v>
      </c>
      <c r="H92" s="26"/>
      <c r="I92" s="29"/>
      <c r="J92" s="28" t="s">
        <v>300</v>
      </c>
      <c r="K92" s="30"/>
      <c r="L92" s="31"/>
      <c r="M92" s="31"/>
      <c r="N92" s="32">
        <v>0.8</v>
      </c>
      <c r="O92" s="33"/>
      <c r="P92" s="33"/>
      <c r="Q92" s="34"/>
      <c r="R92" s="34"/>
      <c r="S92" s="34"/>
      <c r="T92" s="35"/>
      <c r="U92" s="38"/>
      <c r="V92" s="41"/>
      <c r="W92" s="56"/>
      <c r="X92" s="43"/>
      <c r="Y92" s="43"/>
      <c r="Z92" s="21"/>
      <c r="AA92" s="3" t="b">
        <f t="shared" si="14"/>
        <v>1</v>
      </c>
      <c r="AB92" s="22" t="e">
        <f t="shared" si="10"/>
        <v>#DIV/0!</v>
      </c>
      <c r="AC92" s="23" t="e">
        <f t="shared" si="11"/>
        <v>#DIV/0!</v>
      </c>
      <c r="AD92" s="23" t="b">
        <f t="shared" si="12"/>
        <v>1</v>
      </c>
    </row>
    <row r="93" spans="1:30" x14ac:dyDescent="0.25">
      <c r="A93" s="4">
        <v>91</v>
      </c>
      <c r="B93" s="25" t="s">
        <v>301</v>
      </c>
      <c r="C93" s="58" t="s">
        <v>103</v>
      </c>
      <c r="D93" s="26" t="s">
        <v>61</v>
      </c>
      <c r="E93" s="40">
        <v>2604192</v>
      </c>
      <c r="F93" s="26" t="s">
        <v>28</v>
      </c>
      <c r="G93" s="28" t="s">
        <v>302</v>
      </c>
      <c r="H93" s="26" t="s">
        <v>24</v>
      </c>
      <c r="I93" s="29">
        <v>0.28199999999999997</v>
      </c>
      <c r="J93" s="28" t="s">
        <v>235</v>
      </c>
      <c r="K93" s="30">
        <v>1184751.07</v>
      </c>
      <c r="L93" s="31">
        <v>947800</v>
      </c>
      <c r="M93" s="31">
        <v>236951.07</v>
      </c>
      <c r="N93" s="32">
        <v>0.8</v>
      </c>
      <c r="O93" s="33">
        <v>0</v>
      </c>
      <c r="P93" s="33">
        <v>0</v>
      </c>
      <c r="Q93" s="34">
        <v>0</v>
      </c>
      <c r="R93" s="34">
        <v>0</v>
      </c>
      <c r="S93" s="34">
        <v>0</v>
      </c>
      <c r="T93" s="35">
        <v>0</v>
      </c>
      <c r="U93" s="38">
        <v>640000</v>
      </c>
      <c r="V93" s="41">
        <v>307800</v>
      </c>
      <c r="W93" s="56"/>
      <c r="X93" s="43"/>
      <c r="Y93" s="43"/>
      <c r="Z93" s="21"/>
      <c r="AA93" s="3" t="b">
        <f t="shared" si="14"/>
        <v>1</v>
      </c>
      <c r="AB93" s="22">
        <f t="shared" si="10"/>
        <v>0.8</v>
      </c>
      <c r="AC93" s="23" t="b">
        <f t="shared" si="11"/>
        <v>1</v>
      </c>
      <c r="AD93" s="23" t="b">
        <f t="shared" si="12"/>
        <v>1</v>
      </c>
    </row>
    <row r="94" spans="1:30" ht="48" x14ac:dyDescent="0.25">
      <c r="A94" s="44">
        <v>92</v>
      </c>
      <c r="B94" s="64" t="s">
        <v>303</v>
      </c>
      <c r="C94" s="46"/>
      <c r="D94" s="47" t="s">
        <v>304</v>
      </c>
      <c r="E94" s="61">
        <v>2609033</v>
      </c>
      <c r="F94" s="47" t="s">
        <v>163</v>
      </c>
      <c r="G94" s="49" t="s">
        <v>305</v>
      </c>
      <c r="H94" s="47"/>
      <c r="I94" s="50"/>
      <c r="J94" s="49" t="s">
        <v>269</v>
      </c>
      <c r="K94" s="51"/>
      <c r="L94" s="52"/>
      <c r="M94" s="52"/>
      <c r="N94" s="53">
        <v>0.8</v>
      </c>
      <c r="O94" s="54"/>
      <c r="P94" s="54"/>
      <c r="Q94" s="56"/>
      <c r="R94" s="56"/>
      <c r="S94" s="56"/>
      <c r="T94" s="62"/>
      <c r="U94" s="63"/>
      <c r="V94" s="55"/>
      <c r="W94" s="56"/>
      <c r="X94" s="43"/>
      <c r="Y94" s="43"/>
      <c r="Z94" s="21"/>
      <c r="AA94" s="3" t="b">
        <f t="shared" si="14"/>
        <v>1</v>
      </c>
      <c r="AB94" s="22" t="e">
        <f t="shared" si="10"/>
        <v>#DIV/0!</v>
      </c>
      <c r="AC94" s="23" t="e">
        <f t="shared" si="11"/>
        <v>#DIV/0!</v>
      </c>
      <c r="AD94" s="23" t="b">
        <f t="shared" si="12"/>
        <v>1</v>
      </c>
    </row>
    <row r="95" spans="1:30" ht="48" x14ac:dyDescent="0.25">
      <c r="A95" s="44">
        <v>93</v>
      </c>
      <c r="B95" s="64" t="s">
        <v>306</v>
      </c>
      <c r="C95" s="46"/>
      <c r="D95" s="47" t="s">
        <v>226</v>
      </c>
      <c r="E95" s="61">
        <v>2613063</v>
      </c>
      <c r="F95" s="47" t="s">
        <v>227</v>
      </c>
      <c r="G95" s="49" t="s">
        <v>307</v>
      </c>
      <c r="H95" s="47"/>
      <c r="I95" s="50"/>
      <c r="J95" s="49" t="s">
        <v>165</v>
      </c>
      <c r="K95" s="51"/>
      <c r="L95" s="52"/>
      <c r="M95" s="52"/>
      <c r="N95" s="53">
        <v>0.7</v>
      </c>
      <c r="O95" s="54"/>
      <c r="P95" s="54"/>
      <c r="Q95" s="56"/>
      <c r="R95" s="56"/>
      <c r="S95" s="56"/>
      <c r="T95" s="62"/>
      <c r="U95" s="63"/>
      <c r="V95" s="55"/>
      <c r="W95" s="56"/>
      <c r="X95" s="43"/>
      <c r="Y95" s="43"/>
      <c r="Z95" s="21"/>
      <c r="AA95" s="3" t="b">
        <f t="shared" si="14"/>
        <v>1</v>
      </c>
      <c r="AB95" s="22" t="e">
        <f t="shared" si="10"/>
        <v>#DIV/0!</v>
      </c>
      <c r="AC95" s="23" t="e">
        <f t="shared" si="11"/>
        <v>#DIV/0!</v>
      </c>
      <c r="AD95" s="23" t="b">
        <f t="shared" si="12"/>
        <v>1</v>
      </c>
    </row>
    <row r="96" spans="1:30" ht="48" x14ac:dyDescent="0.25">
      <c r="A96" s="44">
        <v>94</v>
      </c>
      <c r="B96" s="64" t="s">
        <v>308</v>
      </c>
      <c r="C96" s="46"/>
      <c r="D96" s="47" t="s">
        <v>309</v>
      </c>
      <c r="E96" s="61">
        <v>2606032</v>
      </c>
      <c r="F96" s="47" t="s">
        <v>113</v>
      </c>
      <c r="G96" s="49" t="s">
        <v>310</v>
      </c>
      <c r="H96" s="47"/>
      <c r="I96" s="50"/>
      <c r="J96" s="49" t="s">
        <v>255</v>
      </c>
      <c r="K96" s="51"/>
      <c r="L96" s="52"/>
      <c r="M96" s="52"/>
      <c r="N96" s="53">
        <v>0.8</v>
      </c>
      <c r="O96" s="54"/>
      <c r="P96" s="54"/>
      <c r="Q96" s="56"/>
      <c r="R96" s="56"/>
      <c r="S96" s="56"/>
      <c r="T96" s="62"/>
      <c r="U96" s="63"/>
      <c r="V96" s="55"/>
      <c r="W96" s="56"/>
      <c r="X96" s="43"/>
      <c r="Y96" s="43"/>
      <c r="Z96" s="21"/>
      <c r="AA96" s="3" t="b">
        <f t="shared" si="14"/>
        <v>1</v>
      </c>
      <c r="AB96" s="22" t="e">
        <f t="shared" si="10"/>
        <v>#DIV/0!</v>
      </c>
      <c r="AC96" s="23" t="e">
        <f t="shared" si="11"/>
        <v>#DIV/0!</v>
      </c>
      <c r="AD96" s="23" t="b">
        <f t="shared" si="12"/>
        <v>1</v>
      </c>
    </row>
    <row r="97" spans="1:30" ht="36" x14ac:dyDescent="0.25">
      <c r="A97" s="44">
        <v>95</v>
      </c>
      <c r="B97" s="64" t="s">
        <v>311</v>
      </c>
      <c r="C97" s="46" t="s">
        <v>93</v>
      </c>
      <c r="D97" s="47" t="s">
        <v>312</v>
      </c>
      <c r="E97" s="61">
        <v>2613022</v>
      </c>
      <c r="F97" s="47" t="s">
        <v>227</v>
      </c>
      <c r="G97" s="49" t="s">
        <v>313</v>
      </c>
      <c r="H97" s="47" t="s">
        <v>24</v>
      </c>
      <c r="I97" s="50">
        <v>1.091</v>
      </c>
      <c r="J97" s="49" t="s">
        <v>96</v>
      </c>
      <c r="K97" s="51">
        <v>2062677.49</v>
      </c>
      <c r="L97" s="52">
        <v>1443874</v>
      </c>
      <c r="M97" s="52">
        <v>618803.49</v>
      </c>
      <c r="N97" s="53">
        <v>0.7</v>
      </c>
      <c r="O97" s="54">
        <v>0</v>
      </c>
      <c r="P97" s="54">
        <v>0</v>
      </c>
      <c r="Q97" s="56">
        <v>0</v>
      </c>
      <c r="R97" s="56">
        <v>0</v>
      </c>
      <c r="S97" s="56">
        <v>0</v>
      </c>
      <c r="T97" s="62">
        <v>0</v>
      </c>
      <c r="U97" s="63">
        <v>1443874</v>
      </c>
      <c r="V97" s="55"/>
      <c r="W97" s="56"/>
      <c r="X97" s="43"/>
      <c r="Y97" s="43"/>
      <c r="Z97" s="21"/>
      <c r="AA97" s="3" t="b">
        <f t="shared" si="14"/>
        <v>1</v>
      </c>
      <c r="AB97" s="22">
        <f t="shared" si="10"/>
        <v>0.7</v>
      </c>
      <c r="AC97" s="23" t="b">
        <f t="shared" si="11"/>
        <v>1</v>
      </c>
      <c r="AD97" s="23" t="b">
        <f t="shared" si="12"/>
        <v>1</v>
      </c>
    </row>
    <row r="98" spans="1:30" ht="48" x14ac:dyDescent="0.25">
      <c r="A98" s="44">
        <v>96</v>
      </c>
      <c r="B98" s="64" t="s">
        <v>314</v>
      </c>
      <c r="C98" s="46"/>
      <c r="D98" s="47" t="s">
        <v>309</v>
      </c>
      <c r="E98" s="61">
        <v>2606032</v>
      </c>
      <c r="F98" s="47" t="s">
        <v>113</v>
      </c>
      <c r="G98" s="49" t="s">
        <v>315</v>
      </c>
      <c r="H98" s="47"/>
      <c r="I98" s="50"/>
      <c r="J98" s="49" t="s">
        <v>255</v>
      </c>
      <c r="K98" s="51"/>
      <c r="L98" s="52"/>
      <c r="M98" s="52"/>
      <c r="N98" s="53">
        <v>0.8</v>
      </c>
      <c r="O98" s="54"/>
      <c r="P98" s="54"/>
      <c r="Q98" s="56"/>
      <c r="R98" s="56"/>
      <c r="S98" s="56"/>
      <c r="T98" s="62"/>
      <c r="U98" s="63"/>
      <c r="V98" s="55"/>
      <c r="W98" s="56"/>
      <c r="X98" s="43"/>
      <c r="Y98" s="43"/>
      <c r="Z98" s="21"/>
      <c r="AA98" s="3" t="b">
        <f t="shared" si="14"/>
        <v>1</v>
      </c>
      <c r="AB98" s="22" t="e">
        <f t="shared" si="10"/>
        <v>#DIV/0!</v>
      </c>
      <c r="AC98" s="23" t="e">
        <f t="shared" si="11"/>
        <v>#DIV/0!</v>
      </c>
      <c r="AD98" s="23" t="b">
        <f t="shared" si="12"/>
        <v>1</v>
      </c>
    </row>
    <row r="99" spans="1:30" ht="48" x14ac:dyDescent="0.25">
      <c r="A99" s="44">
        <v>97</v>
      </c>
      <c r="B99" s="64" t="s">
        <v>316</v>
      </c>
      <c r="C99" s="46"/>
      <c r="D99" s="47" t="s">
        <v>214</v>
      </c>
      <c r="E99" s="61">
        <v>2611042</v>
      </c>
      <c r="F99" s="47" t="s">
        <v>134</v>
      </c>
      <c r="G99" s="49" t="s">
        <v>317</v>
      </c>
      <c r="H99" s="47"/>
      <c r="I99" s="50"/>
      <c r="J99" s="49" t="s">
        <v>149</v>
      </c>
      <c r="K99" s="51"/>
      <c r="L99" s="52"/>
      <c r="M99" s="52"/>
      <c r="N99" s="53">
        <v>0.8</v>
      </c>
      <c r="O99" s="54"/>
      <c r="P99" s="54"/>
      <c r="Q99" s="56"/>
      <c r="R99" s="56"/>
      <c r="S99" s="56"/>
      <c r="T99" s="62"/>
      <c r="U99" s="63"/>
      <c r="V99" s="55"/>
      <c r="W99" s="56"/>
      <c r="X99" s="43"/>
      <c r="Y99" s="43"/>
      <c r="Z99" s="21"/>
      <c r="AA99" s="3" t="b">
        <f t="shared" si="14"/>
        <v>1</v>
      </c>
      <c r="AB99" s="22" t="e">
        <f t="shared" si="10"/>
        <v>#DIV/0!</v>
      </c>
      <c r="AC99" s="23" t="e">
        <f t="shared" si="11"/>
        <v>#DIV/0!</v>
      </c>
      <c r="AD99" s="23" t="b">
        <f t="shared" si="12"/>
        <v>1</v>
      </c>
    </row>
    <row r="100" spans="1:30" ht="48" x14ac:dyDescent="0.25">
      <c r="A100" s="44">
        <v>98</v>
      </c>
      <c r="B100" s="64" t="s">
        <v>318</v>
      </c>
      <c r="C100" s="46"/>
      <c r="D100" s="47" t="s">
        <v>319</v>
      </c>
      <c r="E100" s="61">
        <v>2608032</v>
      </c>
      <c r="F100" s="47" t="s">
        <v>89</v>
      </c>
      <c r="G100" s="49" t="s">
        <v>320</v>
      </c>
      <c r="H100" s="47"/>
      <c r="I100" s="50"/>
      <c r="J100" s="49" t="s">
        <v>165</v>
      </c>
      <c r="K100" s="51"/>
      <c r="L100" s="52"/>
      <c r="M100" s="52"/>
      <c r="N100" s="53">
        <v>0.8</v>
      </c>
      <c r="O100" s="54"/>
      <c r="P100" s="54"/>
      <c r="Q100" s="56"/>
      <c r="R100" s="56"/>
      <c r="S100" s="56"/>
      <c r="T100" s="62"/>
      <c r="U100" s="63"/>
      <c r="V100" s="55"/>
      <c r="W100" s="56"/>
      <c r="X100" s="43"/>
      <c r="Y100" s="43"/>
      <c r="Z100" s="21"/>
      <c r="AA100" s="3" t="b">
        <f t="shared" si="14"/>
        <v>1</v>
      </c>
      <c r="AB100" s="22" t="e">
        <f t="shared" si="10"/>
        <v>#DIV/0!</v>
      </c>
      <c r="AC100" s="23" t="e">
        <f t="shared" si="11"/>
        <v>#DIV/0!</v>
      </c>
      <c r="AD100" s="23" t="b">
        <f t="shared" si="12"/>
        <v>1</v>
      </c>
    </row>
    <row r="101" spans="1:30" ht="48" x14ac:dyDescent="0.25">
      <c r="A101" s="44">
        <v>99</v>
      </c>
      <c r="B101" s="64" t="s">
        <v>321</v>
      </c>
      <c r="C101" s="46"/>
      <c r="D101" s="47" t="s">
        <v>322</v>
      </c>
      <c r="E101" s="61">
        <v>2601052</v>
      </c>
      <c r="F101" s="47" t="s">
        <v>22</v>
      </c>
      <c r="G101" s="49" t="s">
        <v>323</v>
      </c>
      <c r="H101" s="47"/>
      <c r="I101" s="50"/>
      <c r="J101" s="49" t="s">
        <v>324</v>
      </c>
      <c r="K101" s="51"/>
      <c r="L101" s="52"/>
      <c r="M101" s="52"/>
      <c r="N101" s="53">
        <v>0.8</v>
      </c>
      <c r="O101" s="54"/>
      <c r="P101" s="54"/>
      <c r="Q101" s="56"/>
      <c r="R101" s="56"/>
      <c r="S101" s="56"/>
      <c r="T101" s="62"/>
      <c r="U101" s="63"/>
      <c r="V101" s="55"/>
      <c r="W101" s="56"/>
      <c r="X101" s="43"/>
      <c r="Y101" s="43"/>
      <c r="Z101" s="21"/>
      <c r="AA101" s="3" t="b">
        <f t="shared" si="14"/>
        <v>1</v>
      </c>
      <c r="AB101" s="22" t="e">
        <f t="shared" si="10"/>
        <v>#DIV/0!</v>
      </c>
      <c r="AC101" s="23" t="e">
        <f t="shared" si="11"/>
        <v>#DIV/0!</v>
      </c>
      <c r="AD101" s="23" t="b">
        <f t="shared" si="12"/>
        <v>1</v>
      </c>
    </row>
    <row r="102" spans="1:30" ht="48" x14ac:dyDescent="0.25">
      <c r="A102" s="44">
        <v>100</v>
      </c>
      <c r="B102" s="64" t="s">
        <v>325</v>
      </c>
      <c r="C102" s="46"/>
      <c r="D102" s="47" t="s">
        <v>117</v>
      </c>
      <c r="E102" s="61">
        <v>2601043</v>
      </c>
      <c r="F102" s="47" t="s">
        <v>22</v>
      </c>
      <c r="G102" s="49" t="s">
        <v>326</v>
      </c>
      <c r="H102" s="47"/>
      <c r="I102" s="50"/>
      <c r="J102" s="49" t="s">
        <v>327</v>
      </c>
      <c r="K102" s="51"/>
      <c r="L102" s="52"/>
      <c r="M102" s="52"/>
      <c r="N102" s="53">
        <v>0.8</v>
      </c>
      <c r="O102" s="54"/>
      <c r="P102" s="54"/>
      <c r="Q102" s="56"/>
      <c r="R102" s="56"/>
      <c r="S102" s="56"/>
      <c r="T102" s="62"/>
      <c r="U102" s="63"/>
      <c r="V102" s="55"/>
      <c r="W102" s="56"/>
      <c r="X102" s="43"/>
      <c r="Y102" s="43"/>
      <c r="Z102" s="21"/>
      <c r="AA102" s="3" t="b">
        <f t="shared" si="14"/>
        <v>1</v>
      </c>
      <c r="AB102" s="22" t="e">
        <f t="shared" si="10"/>
        <v>#DIV/0!</v>
      </c>
      <c r="AC102" s="23" t="e">
        <f t="shared" si="11"/>
        <v>#DIV/0!</v>
      </c>
      <c r="AD102" s="23" t="b">
        <f t="shared" si="12"/>
        <v>1</v>
      </c>
    </row>
    <row r="103" spans="1:30" ht="48" x14ac:dyDescent="0.25">
      <c r="A103" s="44">
        <v>101</v>
      </c>
      <c r="B103" s="64" t="s">
        <v>328</v>
      </c>
      <c r="C103" s="46"/>
      <c r="D103" s="47" t="s">
        <v>67</v>
      </c>
      <c r="E103" s="61">
        <v>2605033</v>
      </c>
      <c r="F103" s="47" t="s">
        <v>68</v>
      </c>
      <c r="G103" s="49" t="s">
        <v>329</v>
      </c>
      <c r="H103" s="47"/>
      <c r="I103" s="50"/>
      <c r="J103" s="49" t="s">
        <v>183</v>
      </c>
      <c r="K103" s="51"/>
      <c r="L103" s="52"/>
      <c r="M103" s="52"/>
      <c r="N103" s="53">
        <v>0.8</v>
      </c>
      <c r="O103" s="54"/>
      <c r="P103" s="54"/>
      <c r="Q103" s="56"/>
      <c r="R103" s="56"/>
      <c r="S103" s="56"/>
      <c r="T103" s="62"/>
      <c r="U103" s="63"/>
      <c r="V103" s="55"/>
      <c r="W103" s="56"/>
      <c r="X103" s="43"/>
      <c r="Y103" s="43"/>
      <c r="Z103" s="21"/>
      <c r="AA103" s="3" t="b">
        <f t="shared" si="14"/>
        <v>1</v>
      </c>
      <c r="AB103" s="22" t="e">
        <f t="shared" si="10"/>
        <v>#DIV/0!</v>
      </c>
      <c r="AC103" s="23" t="e">
        <f t="shared" si="11"/>
        <v>#DIV/0!</v>
      </c>
      <c r="AD103" s="23" t="b">
        <f t="shared" si="12"/>
        <v>1</v>
      </c>
    </row>
    <row r="104" spans="1:30" ht="48" x14ac:dyDescent="0.25">
      <c r="A104" s="44">
        <v>102</v>
      </c>
      <c r="B104" s="64" t="s">
        <v>330</v>
      </c>
      <c r="C104" s="46"/>
      <c r="D104" s="47" t="s">
        <v>331</v>
      </c>
      <c r="E104" s="61">
        <v>2612022</v>
      </c>
      <c r="F104" s="47" t="s">
        <v>122</v>
      </c>
      <c r="G104" s="49" t="s">
        <v>332</v>
      </c>
      <c r="H104" s="47"/>
      <c r="I104" s="50"/>
      <c r="J104" s="49" t="s">
        <v>128</v>
      </c>
      <c r="K104" s="51"/>
      <c r="L104" s="52"/>
      <c r="M104" s="52"/>
      <c r="N104" s="53">
        <v>0.8</v>
      </c>
      <c r="O104" s="54"/>
      <c r="P104" s="54"/>
      <c r="Q104" s="56"/>
      <c r="R104" s="56"/>
      <c r="S104" s="56"/>
      <c r="T104" s="62"/>
      <c r="U104" s="63"/>
      <c r="V104" s="55"/>
      <c r="W104" s="56"/>
      <c r="X104" s="43"/>
      <c r="Y104" s="43"/>
      <c r="Z104" s="21"/>
      <c r="AA104" s="3" t="b">
        <f t="shared" si="14"/>
        <v>1</v>
      </c>
      <c r="AB104" s="22" t="e">
        <f t="shared" si="10"/>
        <v>#DIV/0!</v>
      </c>
      <c r="AC104" s="23" t="e">
        <f t="shared" si="11"/>
        <v>#DIV/0!</v>
      </c>
      <c r="AD104" s="23" t="b">
        <f t="shared" si="12"/>
        <v>1</v>
      </c>
    </row>
    <row r="105" spans="1:30" ht="48" x14ac:dyDescent="0.25">
      <c r="A105" s="44">
        <v>103</v>
      </c>
      <c r="B105" s="64" t="s">
        <v>333</v>
      </c>
      <c r="C105" s="46"/>
      <c r="D105" s="47" t="s">
        <v>264</v>
      </c>
      <c r="E105" s="61">
        <v>2611032</v>
      </c>
      <c r="F105" s="47" t="s">
        <v>134</v>
      </c>
      <c r="G105" s="49" t="s">
        <v>334</v>
      </c>
      <c r="H105" s="47"/>
      <c r="I105" s="50"/>
      <c r="J105" s="49" t="s">
        <v>335</v>
      </c>
      <c r="K105" s="51"/>
      <c r="L105" s="52"/>
      <c r="M105" s="52"/>
      <c r="N105" s="53">
        <v>0.8</v>
      </c>
      <c r="O105" s="54"/>
      <c r="P105" s="54"/>
      <c r="Q105" s="56"/>
      <c r="R105" s="56"/>
      <c r="S105" s="56"/>
      <c r="T105" s="62"/>
      <c r="U105" s="63"/>
      <c r="V105" s="55"/>
      <c r="W105" s="56"/>
      <c r="X105" s="43"/>
      <c r="Y105" s="43"/>
      <c r="Z105" s="21"/>
      <c r="AA105" s="3" t="b">
        <f t="shared" si="14"/>
        <v>1</v>
      </c>
      <c r="AB105" s="22" t="e">
        <f t="shared" si="10"/>
        <v>#DIV/0!</v>
      </c>
      <c r="AC105" s="23" t="e">
        <f t="shared" si="11"/>
        <v>#DIV/0!</v>
      </c>
      <c r="AD105" s="23" t="b">
        <f t="shared" si="12"/>
        <v>1</v>
      </c>
    </row>
    <row r="106" spans="1:30" ht="48" x14ac:dyDescent="0.25">
      <c r="A106" s="44">
        <v>104</v>
      </c>
      <c r="B106" s="64" t="s">
        <v>336</v>
      </c>
      <c r="C106" s="46"/>
      <c r="D106" s="47" t="s">
        <v>337</v>
      </c>
      <c r="E106" s="61">
        <v>2606062</v>
      </c>
      <c r="F106" s="47" t="s">
        <v>113</v>
      </c>
      <c r="G106" s="49" t="s">
        <v>338</v>
      </c>
      <c r="H106" s="47"/>
      <c r="I106" s="50"/>
      <c r="J106" s="49" t="s">
        <v>124</v>
      </c>
      <c r="K106" s="51"/>
      <c r="L106" s="52"/>
      <c r="M106" s="52"/>
      <c r="N106" s="53">
        <v>0.8</v>
      </c>
      <c r="O106" s="54"/>
      <c r="P106" s="54"/>
      <c r="Q106" s="56"/>
      <c r="R106" s="56"/>
      <c r="S106" s="56"/>
      <c r="T106" s="62"/>
      <c r="U106" s="63"/>
      <c r="V106" s="55"/>
      <c r="W106" s="56"/>
      <c r="X106" s="43"/>
      <c r="Y106" s="43"/>
      <c r="Z106" s="21"/>
      <c r="AA106" s="3" t="b">
        <f t="shared" si="14"/>
        <v>1</v>
      </c>
      <c r="AB106" s="22" t="e">
        <f t="shared" si="10"/>
        <v>#DIV/0!</v>
      </c>
      <c r="AC106" s="23" t="e">
        <f t="shared" si="11"/>
        <v>#DIV/0!</v>
      </c>
      <c r="AD106" s="23" t="b">
        <f t="shared" si="12"/>
        <v>1</v>
      </c>
    </row>
    <row r="107" spans="1:30" ht="48" x14ac:dyDescent="0.25">
      <c r="A107" s="44">
        <v>105</v>
      </c>
      <c r="B107" s="64" t="s">
        <v>339</v>
      </c>
      <c r="C107" s="46"/>
      <c r="D107" s="47" t="s">
        <v>178</v>
      </c>
      <c r="E107" s="61">
        <v>2609011</v>
      </c>
      <c r="F107" s="47" t="s">
        <v>163</v>
      </c>
      <c r="G107" s="49" t="s">
        <v>340</v>
      </c>
      <c r="H107" s="47"/>
      <c r="I107" s="50"/>
      <c r="J107" s="49" t="s">
        <v>96</v>
      </c>
      <c r="K107" s="51"/>
      <c r="L107" s="52"/>
      <c r="M107" s="52"/>
      <c r="N107" s="53">
        <v>0.6</v>
      </c>
      <c r="O107" s="54"/>
      <c r="P107" s="54"/>
      <c r="Q107" s="56"/>
      <c r="R107" s="56"/>
      <c r="S107" s="56"/>
      <c r="T107" s="62"/>
      <c r="U107" s="63"/>
      <c r="V107" s="55"/>
      <c r="W107" s="56"/>
      <c r="X107" s="43"/>
      <c r="Y107" s="43"/>
      <c r="Z107" s="21"/>
      <c r="AA107" s="3" t="b">
        <f t="shared" si="14"/>
        <v>1</v>
      </c>
      <c r="AB107" s="22" t="e">
        <f t="shared" si="10"/>
        <v>#DIV/0!</v>
      </c>
      <c r="AC107" s="23" t="e">
        <f t="shared" si="11"/>
        <v>#DIV/0!</v>
      </c>
      <c r="AD107" s="23" t="b">
        <f t="shared" si="12"/>
        <v>1</v>
      </c>
    </row>
    <row r="108" spans="1:30" ht="24" x14ac:dyDescent="0.25">
      <c r="A108" s="44">
        <v>106</v>
      </c>
      <c r="B108" s="64" t="s">
        <v>341</v>
      </c>
      <c r="C108" s="46" t="s">
        <v>93</v>
      </c>
      <c r="D108" s="47" t="s">
        <v>290</v>
      </c>
      <c r="E108" s="61">
        <v>2605023</v>
      </c>
      <c r="F108" s="47" t="s">
        <v>342</v>
      </c>
      <c r="G108" s="49" t="s">
        <v>343</v>
      </c>
      <c r="H108" s="47" t="s">
        <v>51</v>
      </c>
      <c r="I108" s="50">
        <v>0.27300000000000002</v>
      </c>
      <c r="J108" s="49" t="s">
        <v>344</v>
      </c>
      <c r="K108" s="51">
        <v>175393.81</v>
      </c>
      <c r="L108" s="52">
        <v>133141</v>
      </c>
      <c r="M108" s="52">
        <v>42252.81</v>
      </c>
      <c r="N108" s="53">
        <v>0.8</v>
      </c>
      <c r="O108" s="54">
        <v>0</v>
      </c>
      <c r="P108" s="54">
        <v>0</v>
      </c>
      <c r="Q108" s="56">
        <v>0</v>
      </c>
      <c r="R108" s="56">
        <v>0</v>
      </c>
      <c r="S108" s="56">
        <v>0</v>
      </c>
      <c r="T108" s="62">
        <v>0</v>
      </c>
      <c r="U108" s="63">
        <v>133141</v>
      </c>
      <c r="V108" s="55"/>
      <c r="W108" s="56"/>
      <c r="X108" s="43"/>
      <c r="Y108" s="43"/>
      <c r="Z108" s="21"/>
      <c r="AA108" s="3" t="b">
        <f t="shared" si="14"/>
        <v>1</v>
      </c>
      <c r="AB108" s="22">
        <f t="shared" si="10"/>
        <v>0.7591</v>
      </c>
      <c r="AC108" s="23" t="b">
        <f t="shared" si="11"/>
        <v>0</v>
      </c>
      <c r="AD108" s="23" t="b">
        <f t="shared" si="12"/>
        <v>1</v>
      </c>
    </row>
    <row r="109" spans="1:30" ht="48" x14ac:dyDescent="0.25">
      <c r="A109" s="44">
        <v>107</v>
      </c>
      <c r="B109" s="64" t="s">
        <v>345</v>
      </c>
      <c r="C109" s="46"/>
      <c r="D109" s="47" t="s">
        <v>253</v>
      </c>
      <c r="E109" s="61">
        <v>2612073</v>
      </c>
      <c r="F109" s="47" t="s">
        <v>122</v>
      </c>
      <c r="G109" s="49" t="s">
        <v>346</v>
      </c>
      <c r="H109" s="47"/>
      <c r="I109" s="50"/>
      <c r="J109" s="49" t="s">
        <v>255</v>
      </c>
      <c r="K109" s="51"/>
      <c r="L109" s="52"/>
      <c r="M109" s="52"/>
      <c r="N109" s="53">
        <v>0.8</v>
      </c>
      <c r="O109" s="54"/>
      <c r="P109" s="54"/>
      <c r="Q109" s="56"/>
      <c r="R109" s="56"/>
      <c r="S109" s="56"/>
      <c r="T109" s="62"/>
      <c r="U109" s="63"/>
      <c r="V109" s="55"/>
      <c r="W109" s="56"/>
      <c r="X109" s="43"/>
      <c r="Y109" s="43"/>
      <c r="Z109" s="21"/>
      <c r="AA109" s="3" t="b">
        <f t="shared" si="14"/>
        <v>1</v>
      </c>
      <c r="AB109" s="22" t="e">
        <f t="shared" si="10"/>
        <v>#DIV/0!</v>
      </c>
      <c r="AC109" s="23" t="e">
        <f t="shared" si="11"/>
        <v>#DIV/0!</v>
      </c>
      <c r="AD109" s="23" t="b">
        <f t="shared" si="12"/>
        <v>1</v>
      </c>
    </row>
    <row r="110" spans="1:30" ht="48" x14ac:dyDescent="0.25">
      <c r="A110" s="44">
        <v>108</v>
      </c>
      <c r="B110" s="64" t="s">
        <v>347</v>
      </c>
      <c r="C110" s="46"/>
      <c r="D110" s="47" t="s">
        <v>309</v>
      </c>
      <c r="E110" s="61">
        <v>2606032</v>
      </c>
      <c r="F110" s="47" t="s">
        <v>113</v>
      </c>
      <c r="G110" s="49" t="s">
        <v>348</v>
      </c>
      <c r="H110" s="47"/>
      <c r="I110" s="50"/>
      <c r="J110" s="49" t="s">
        <v>255</v>
      </c>
      <c r="K110" s="51"/>
      <c r="L110" s="52"/>
      <c r="M110" s="52"/>
      <c r="N110" s="53">
        <v>0.8</v>
      </c>
      <c r="O110" s="54"/>
      <c r="P110" s="54"/>
      <c r="Q110" s="56"/>
      <c r="R110" s="56"/>
      <c r="S110" s="56"/>
      <c r="T110" s="62"/>
      <c r="U110" s="63"/>
      <c r="V110" s="55"/>
      <c r="W110" s="56"/>
      <c r="X110" s="43"/>
      <c r="Y110" s="43"/>
      <c r="Z110" s="21"/>
      <c r="AA110" s="3" t="b">
        <f t="shared" si="14"/>
        <v>1</v>
      </c>
      <c r="AB110" s="22" t="e">
        <f t="shared" si="10"/>
        <v>#DIV/0!</v>
      </c>
      <c r="AC110" s="23" t="e">
        <f t="shared" si="11"/>
        <v>#DIV/0!</v>
      </c>
      <c r="AD110" s="23" t="b">
        <f t="shared" si="12"/>
        <v>1</v>
      </c>
    </row>
    <row r="111" spans="1:30" ht="48" x14ac:dyDescent="0.25">
      <c r="A111" s="44">
        <v>109</v>
      </c>
      <c r="B111" s="64" t="s">
        <v>349</v>
      </c>
      <c r="C111" s="46"/>
      <c r="D111" s="47" t="s">
        <v>279</v>
      </c>
      <c r="E111" s="61">
        <v>2603022</v>
      </c>
      <c r="F111" s="47" t="s">
        <v>280</v>
      </c>
      <c r="G111" s="49" t="s">
        <v>350</v>
      </c>
      <c r="H111" s="47"/>
      <c r="I111" s="50"/>
      <c r="J111" s="49" t="s">
        <v>149</v>
      </c>
      <c r="K111" s="51"/>
      <c r="L111" s="52"/>
      <c r="M111" s="52"/>
      <c r="N111" s="53">
        <v>0.8</v>
      </c>
      <c r="O111" s="54"/>
      <c r="P111" s="54"/>
      <c r="Q111" s="56"/>
      <c r="R111" s="56"/>
      <c r="S111" s="56"/>
      <c r="T111" s="62"/>
      <c r="U111" s="63"/>
      <c r="V111" s="55"/>
      <c r="W111" s="56"/>
      <c r="X111" s="43"/>
      <c r="Y111" s="43"/>
      <c r="Z111" s="21"/>
      <c r="AA111" s="3" t="b">
        <f t="shared" si="14"/>
        <v>1</v>
      </c>
      <c r="AB111" s="22" t="e">
        <f t="shared" si="10"/>
        <v>#DIV/0!</v>
      </c>
      <c r="AC111" s="23" t="e">
        <f t="shared" si="11"/>
        <v>#DIV/0!</v>
      </c>
      <c r="AD111" s="23" t="b">
        <f t="shared" si="12"/>
        <v>1</v>
      </c>
    </row>
    <row r="112" spans="1:30" ht="48" x14ac:dyDescent="0.25">
      <c r="A112" s="44">
        <v>110</v>
      </c>
      <c r="B112" s="64" t="s">
        <v>351</v>
      </c>
      <c r="C112" s="46"/>
      <c r="D112" s="47" t="s">
        <v>352</v>
      </c>
      <c r="E112" s="61">
        <v>2606043</v>
      </c>
      <c r="F112" s="47" t="s">
        <v>113</v>
      </c>
      <c r="G112" s="49" t="s">
        <v>353</v>
      </c>
      <c r="H112" s="47"/>
      <c r="I112" s="50"/>
      <c r="J112" s="49" t="s">
        <v>149</v>
      </c>
      <c r="K112" s="51"/>
      <c r="L112" s="52"/>
      <c r="M112" s="52"/>
      <c r="N112" s="53">
        <v>0.8</v>
      </c>
      <c r="O112" s="54"/>
      <c r="P112" s="54"/>
      <c r="Q112" s="56"/>
      <c r="R112" s="56"/>
      <c r="S112" s="56"/>
      <c r="T112" s="62"/>
      <c r="U112" s="63"/>
      <c r="V112" s="55"/>
      <c r="W112" s="56"/>
      <c r="X112" s="43"/>
      <c r="Y112" s="43"/>
      <c r="Z112" s="21"/>
      <c r="AA112" s="3" t="b">
        <f t="shared" si="14"/>
        <v>1</v>
      </c>
      <c r="AB112" s="22" t="e">
        <f t="shared" si="10"/>
        <v>#DIV/0!</v>
      </c>
      <c r="AC112" s="23" t="e">
        <f t="shared" si="11"/>
        <v>#DIV/0!</v>
      </c>
      <c r="AD112" s="23" t="b">
        <f t="shared" si="12"/>
        <v>1</v>
      </c>
    </row>
    <row r="113" spans="1:30" ht="48" x14ac:dyDescent="0.25">
      <c r="A113" s="44">
        <v>111</v>
      </c>
      <c r="B113" s="64" t="s">
        <v>354</v>
      </c>
      <c r="C113" s="46"/>
      <c r="D113" s="47" t="s">
        <v>355</v>
      </c>
      <c r="E113" s="61">
        <v>2604092</v>
      </c>
      <c r="F113" s="47" t="s">
        <v>28</v>
      </c>
      <c r="G113" s="49" t="s">
        <v>356</v>
      </c>
      <c r="H113" s="47"/>
      <c r="I113" s="50"/>
      <c r="J113" s="49" t="s">
        <v>327</v>
      </c>
      <c r="K113" s="51"/>
      <c r="L113" s="52"/>
      <c r="M113" s="52"/>
      <c r="N113" s="53">
        <v>0.8</v>
      </c>
      <c r="O113" s="54"/>
      <c r="P113" s="54"/>
      <c r="Q113" s="56"/>
      <c r="R113" s="56"/>
      <c r="S113" s="56"/>
      <c r="T113" s="62"/>
      <c r="U113" s="63"/>
      <c r="V113" s="55"/>
      <c r="W113" s="56"/>
      <c r="X113" s="43"/>
      <c r="Y113" s="43"/>
      <c r="Z113" s="21"/>
      <c r="AA113" s="3" t="b">
        <f t="shared" si="14"/>
        <v>1</v>
      </c>
      <c r="AB113" s="22" t="e">
        <f t="shared" si="10"/>
        <v>#DIV/0!</v>
      </c>
      <c r="AC113" s="23" t="e">
        <f t="shared" si="11"/>
        <v>#DIV/0!</v>
      </c>
      <c r="AD113" s="23" t="b">
        <f t="shared" si="12"/>
        <v>1</v>
      </c>
    </row>
    <row r="114" spans="1:30" ht="48" x14ac:dyDescent="0.25">
      <c r="A114" s="44">
        <v>112</v>
      </c>
      <c r="B114" s="64" t="s">
        <v>357</v>
      </c>
      <c r="C114" s="46"/>
      <c r="D114" s="47" t="s">
        <v>358</v>
      </c>
      <c r="E114" s="61">
        <v>2609043</v>
      </c>
      <c r="F114" s="47" t="s">
        <v>163</v>
      </c>
      <c r="G114" s="49" t="s">
        <v>359</v>
      </c>
      <c r="H114" s="47"/>
      <c r="I114" s="50"/>
      <c r="J114" s="49" t="s">
        <v>191</v>
      </c>
      <c r="K114" s="51"/>
      <c r="L114" s="52"/>
      <c r="M114" s="52"/>
      <c r="N114" s="53">
        <v>0.8</v>
      </c>
      <c r="O114" s="54"/>
      <c r="P114" s="54"/>
      <c r="Q114" s="56"/>
      <c r="R114" s="56"/>
      <c r="S114" s="56"/>
      <c r="T114" s="62"/>
      <c r="U114" s="63"/>
      <c r="V114" s="55"/>
      <c r="W114" s="56"/>
      <c r="X114" s="43"/>
      <c r="Y114" s="43"/>
      <c r="Z114" s="21"/>
      <c r="AA114" s="3" t="b">
        <f t="shared" si="14"/>
        <v>1</v>
      </c>
      <c r="AB114" s="22" t="e">
        <f t="shared" si="10"/>
        <v>#DIV/0!</v>
      </c>
      <c r="AC114" s="23" t="e">
        <f t="shared" si="11"/>
        <v>#DIV/0!</v>
      </c>
      <c r="AD114" s="23" t="b">
        <f t="shared" si="12"/>
        <v>1</v>
      </c>
    </row>
    <row r="115" spans="1:30" x14ac:dyDescent="0.25">
      <c r="A115" s="44">
        <v>113</v>
      </c>
      <c r="B115" s="64" t="s">
        <v>360</v>
      </c>
      <c r="C115" s="46" t="s">
        <v>93</v>
      </c>
      <c r="D115" s="47" t="s">
        <v>67</v>
      </c>
      <c r="E115" s="61">
        <v>2605033</v>
      </c>
      <c r="F115" s="47" t="s">
        <v>68</v>
      </c>
      <c r="G115" s="49" t="s">
        <v>361</v>
      </c>
      <c r="H115" s="47" t="s">
        <v>51</v>
      </c>
      <c r="I115" s="50">
        <v>0.34799999999999998</v>
      </c>
      <c r="J115" s="49" t="s">
        <v>183</v>
      </c>
      <c r="K115" s="51">
        <v>209668.26</v>
      </c>
      <c r="L115" s="52">
        <v>105746</v>
      </c>
      <c r="M115" s="52">
        <v>103922.26</v>
      </c>
      <c r="N115" s="53">
        <v>0.8</v>
      </c>
      <c r="O115" s="54">
        <v>0</v>
      </c>
      <c r="P115" s="54">
        <v>0</v>
      </c>
      <c r="Q115" s="56">
        <v>0</v>
      </c>
      <c r="R115" s="56">
        <v>0</v>
      </c>
      <c r="S115" s="56">
        <v>0</v>
      </c>
      <c r="T115" s="62">
        <v>0</v>
      </c>
      <c r="U115" s="63">
        <f>105746</f>
        <v>105746</v>
      </c>
      <c r="V115" s="55"/>
      <c r="W115" s="56"/>
      <c r="X115" s="43"/>
      <c r="Y115" s="43"/>
      <c r="Z115" s="21"/>
      <c r="AA115" s="3" t="b">
        <f t="shared" si="14"/>
        <v>1</v>
      </c>
      <c r="AB115" s="22">
        <f t="shared" si="10"/>
        <v>0.50429999999999997</v>
      </c>
      <c r="AC115" s="23" t="b">
        <f t="shared" si="11"/>
        <v>0</v>
      </c>
      <c r="AD115" s="23" t="b">
        <f t="shared" si="12"/>
        <v>1</v>
      </c>
    </row>
    <row r="116" spans="1:30" ht="48" x14ac:dyDescent="0.25">
      <c r="A116" s="44">
        <v>114</v>
      </c>
      <c r="B116" s="64" t="s">
        <v>362</v>
      </c>
      <c r="C116" s="46"/>
      <c r="D116" s="47" t="s">
        <v>189</v>
      </c>
      <c r="E116" s="61">
        <v>2607062</v>
      </c>
      <c r="F116" s="47" t="s">
        <v>79</v>
      </c>
      <c r="G116" s="49" t="s">
        <v>363</v>
      </c>
      <c r="H116" s="47"/>
      <c r="I116" s="50"/>
      <c r="J116" s="49" t="s">
        <v>191</v>
      </c>
      <c r="K116" s="51"/>
      <c r="L116" s="52"/>
      <c r="M116" s="52"/>
      <c r="N116" s="53"/>
      <c r="O116" s="54"/>
      <c r="P116" s="54"/>
      <c r="Q116" s="56"/>
      <c r="R116" s="56"/>
      <c r="S116" s="56"/>
      <c r="T116" s="62"/>
      <c r="U116" s="63"/>
      <c r="V116" s="55"/>
      <c r="W116" s="56"/>
      <c r="X116" s="43"/>
      <c r="Y116" s="43"/>
      <c r="Z116" s="21"/>
      <c r="AA116" s="3" t="b">
        <f t="shared" si="14"/>
        <v>1</v>
      </c>
      <c r="AB116" s="22" t="e">
        <f t="shared" si="10"/>
        <v>#DIV/0!</v>
      </c>
      <c r="AC116" s="23" t="e">
        <f t="shared" si="11"/>
        <v>#DIV/0!</v>
      </c>
      <c r="AD116" s="23" t="b">
        <f t="shared" si="12"/>
        <v>1</v>
      </c>
    </row>
    <row r="117" spans="1:30" ht="48" x14ac:dyDescent="0.25">
      <c r="A117" s="44">
        <v>115</v>
      </c>
      <c r="B117" s="64" t="s">
        <v>364</v>
      </c>
      <c r="C117" s="46"/>
      <c r="D117" s="47" t="s">
        <v>365</v>
      </c>
      <c r="E117" s="61">
        <v>2607043</v>
      </c>
      <c r="F117" s="47" t="s">
        <v>79</v>
      </c>
      <c r="G117" s="49" t="s">
        <v>366</v>
      </c>
      <c r="H117" s="47"/>
      <c r="I117" s="50"/>
      <c r="J117" s="49" t="s">
        <v>367</v>
      </c>
      <c r="K117" s="51"/>
      <c r="L117" s="52"/>
      <c r="M117" s="52"/>
      <c r="N117" s="53">
        <v>0.8</v>
      </c>
      <c r="O117" s="54"/>
      <c r="P117" s="54"/>
      <c r="Q117" s="56"/>
      <c r="R117" s="56"/>
      <c r="S117" s="56"/>
      <c r="T117" s="62"/>
      <c r="U117" s="63"/>
      <c r="V117" s="55"/>
      <c r="W117" s="56"/>
      <c r="X117" s="43"/>
      <c r="Y117" s="43"/>
      <c r="Z117" s="21"/>
      <c r="AA117" s="3" t="b">
        <f t="shared" si="14"/>
        <v>1</v>
      </c>
      <c r="AB117" s="22" t="e">
        <f t="shared" si="10"/>
        <v>#DIV/0!</v>
      </c>
      <c r="AC117" s="23" t="e">
        <f t="shared" si="11"/>
        <v>#DIV/0!</v>
      </c>
      <c r="AD117" s="23" t="b">
        <f t="shared" si="12"/>
        <v>1</v>
      </c>
    </row>
    <row r="118" spans="1:30" ht="48" x14ac:dyDescent="0.25">
      <c r="A118" s="44">
        <v>116</v>
      </c>
      <c r="B118" s="64" t="s">
        <v>368</v>
      </c>
      <c r="C118" s="46"/>
      <c r="D118" s="47" t="s">
        <v>365</v>
      </c>
      <c r="E118" s="61">
        <v>2607043</v>
      </c>
      <c r="F118" s="47" t="s">
        <v>79</v>
      </c>
      <c r="G118" s="49" t="s">
        <v>369</v>
      </c>
      <c r="H118" s="47"/>
      <c r="I118" s="50"/>
      <c r="J118" s="49" t="s">
        <v>367</v>
      </c>
      <c r="K118" s="51"/>
      <c r="L118" s="52"/>
      <c r="M118" s="52"/>
      <c r="N118" s="53">
        <v>0.8</v>
      </c>
      <c r="O118" s="54"/>
      <c r="P118" s="54"/>
      <c r="Q118" s="56"/>
      <c r="R118" s="56"/>
      <c r="S118" s="56"/>
      <c r="T118" s="62"/>
      <c r="U118" s="63"/>
      <c r="V118" s="55"/>
      <c r="W118" s="56"/>
      <c r="X118" s="43"/>
      <c r="Y118" s="43"/>
      <c r="Z118" s="21"/>
      <c r="AA118" s="3" t="b">
        <f t="shared" si="14"/>
        <v>1</v>
      </c>
      <c r="AB118" s="22" t="e">
        <f t="shared" si="10"/>
        <v>#DIV/0!</v>
      </c>
      <c r="AC118" s="23" t="e">
        <f t="shared" si="11"/>
        <v>#DIV/0!</v>
      </c>
      <c r="AD118" s="23" t="b">
        <f t="shared" si="12"/>
        <v>1</v>
      </c>
    </row>
    <row r="119" spans="1:30" ht="48" x14ac:dyDescent="0.25">
      <c r="A119" s="44">
        <v>117</v>
      </c>
      <c r="B119" s="64" t="s">
        <v>370</v>
      </c>
      <c r="C119" s="46"/>
      <c r="D119" s="47" t="s">
        <v>371</v>
      </c>
      <c r="E119" s="61">
        <v>2604053</v>
      </c>
      <c r="F119" s="47" t="s">
        <v>28</v>
      </c>
      <c r="G119" s="49" t="s">
        <v>372</v>
      </c>
      <c r="H119" s="47"/>
      <c r="I119" s="50"/>
      <c r="J119" s="49" t="s">
        <v>373</v>
      </c>
      <c r="K119" s="51"/>
      <c r="L119" s="52"/>
      <c r="M119" s="52"/>
      <c r="N119" s="53">
        <v>0.7</v>
      </c>
      <c r="O119" s="54"/>
      <c r="P119" s="54"/>
      <c r="Q119" s="56"/>
      <c r="R119" s="56"/>
      <c r="S119" s="56"/>
      <c r="T119" s="62"/>
      <c r="U119" s="63"/>
      <c r="V119" s="55"/>
      <c r="W119" s="56"/>
      <c r="X119" s="43"/>
      <c r="Y119" s="43"/>
      <c r="Z119" s="21"/>
      <c r="AA119" s="3" t="b">
        <f t="shared" si="14"/>
        <v>1</v>
      </c>
      <c r="AB119" s="22" t="e">
        <f t="shared" si="10"/>
        <v>#DIV/0!</v>
      </c>
      <c r="AC119" s="23" t="e">
        <f t="shared" si="11"/>
        <v>#DIV/0!</v>
      </c>
      <c r="AD119" s="23" t="b">
        <f t="shared" si="12"/>
        <v>1</v>
      </c>
    </row>
    <row r="120" spans="1:30" ht="48" x14ac:dyDescent="0.25">
      <c r="A120" s="44">
        <v>118</v>
      </c>
      <c r="B120" s="60" t="s">
        <v>374</v>
      </c>
      <c r="C120" s="46"/>
      <c r="D120" s="47" t="s">
        <v>375</v>
      </c>
      <c r="E120" s="61">
        <v>2609062</v>
      </c>
      <c r="F120" s="47" t="s">
        <v>163</v>
      </c>
      <c r="G120" s="49" t="s">
        <v>376</v>
      </c>
      <c r="H120" s="47"/>
      <c r="I120" s="50"/>
      <c r="J120" s="49" t="s">
        <v>149</v>
      </c>
      <c r="K120" s="51"/>
      <c r="L120" s="52"/>
      <c r="M120" s="52"/>
      <c r="N120" s="53">
        <v>0.8</v>
      </c>
      <c r="O120" s="54"/>
      <c r="P120" s="54"/>
      <c r="Q120" s="56"/>
      <c r="R120" s="56"/>
      <c r="S120" s="56"/>
      <c r="T120" s="62"/>
      <c r="U120" s="63"/>
      <c r="V120" s="55"/>
      <c r="W120" s="56"/>
      <c r="X120" s="43"/>
      <c r="Y120" s="43"/>
      <c r="Z120" s="21"/>
      <c r="AA120" s="3" t="b">
        <f t="shared" si="14"/>
        <v>1</v>
      </c>
      <c r="AB120" s="22" t="e">
        <f t="shared" si="10"/>
        <v>#DIV/0!</v>
      </c>
      <c r="AC120" s="23" t="e">
        <f t="shared" si="11"/>
        <v>#DIV/0!</v>
      </c>
      <c r="AD120" s="23" t="b">
        <f t="shared" si="12"/>
        <v>1</v>
      </c>
    </row>
    <row r="121" spans="1:30" ht="48" x14ac:dyDescent="0.25">
      <c r="A121" s="44">
        <v>119</v>
      </c>
      <c r="B121" s="60" t="s">
        <v>377</v>
      </c>
      <c r="C121" s="46"/>
      <c r="D121" s="47" t="s">
        <v>378</v>
      </c>
      <c r="E121" s="61">
        <v>2604083</v>
      </c>
      <c r="F121" s="47" t="s">
        <v>28</v>
      </c>
      <c r="G121" s="49" t="s">
        <v>379</v>
      </c>
      <c r="H121" s="47"/>
      <c r="I121" s="50"/>
      <c r="J121" s="49" t="s">
        <v>136</v>
      </c>
      <c r="K121" s="51"/>
      <c r="L121" s="52"/>
      <c r="M121" s="52"/>
      <c r="N121" s="53">
        <v>0.8</v>
      </c>
      <c r="O121" s="54"/>
      <c r="P121" s="54"/>
      <c r="Q121" s="56"/>
      <c r="R121" s="56"/>
      <c r="S121" s="56"/>
      <c r="T121" s="62"/>
      <c r="U121" s="63"/>
      <c r="V121" s="55"/>
      <c r="W121" s="56"/>
      <c r="X121" s="43"/>
      <c r="Y121" s="43"/>
      <c r="Z121" s="21"/>
      <c r="AA121" s="3" t="b">
        <f t="shared" si="14"/>
        <v>1</v>
      </c>
      <c r="AB121" s="22" t="e">
        <f t="shared" si="10"/>
        <v>#DIV/0!</v>
      </c>
      <c r="AC121" s="23" t="e">
        <f t="shared" si="11"/>
        <v>#DIV/0!</v>
      </c>
      <c r="AD121" s="23" t="b">
        <f t="shared" si="12"/>
        <v>1</v>
      </c>
    </row>
    <row r="122" spans="1:30" ht="48" x14ac:dyDescent="0.25">
      <c r="A122" s="44">
        <v>120</v>
      </c>
      <c r="B122" s="60" t="s">
        <v>380</v>
      </c>
      <c r="C122" s="46"/>
      <c r="D122" s="47" t="s">
        <v>381</v>
      </c>
      <c r="E122" s="61">
        <v>2607022</v>
      </c>
      <c r="F122" s="47" t="s">
        <v>79</v>
      </c>
      <c r="G122" s="49" t="s">
        <v>382</v>
      </c>
      <c r="H122" s="47"/>
      <c r="I122" s="50"/>
      <c r="J122" s="49" t="s">
        <v>156</v>
      </c>
      <c r="K122" s="51"/>
      <c r="L122" s="52"/>
      <c r="M122" s="52"/>
      <c r="N122" s="53">
        <v>0.8</v>
      </c>
      <c r="O122" s="54"/>
      <c r="P122" s="54"/>
      <c r="Q122" s="56"/>
      <c r="R122" s="56"/>
      <c r="S122" s="56"/>
      <c r="T122" s="62"/>
      <c r="U122" s="63"/>
      <c r="V122" s="55"/>
      <c r="W122" s="56"/>
      <c r="X122" s="43"/>
      <c r="Y122" s="43"/>
      <c r="Z122" s="21"/>
      <c r="AA122" s="3" t="b">
        <f t="shared" si="14"/>
        <v>1</v>
      </c>
      <c r="AB122" s="22" t="e">
        <f t="shared" si="10"/>
        <v>#DIV/0!</v>
      </c>
      <c r="AC122" s="23" t="e">
        <f t="shared" si="11"/>
        <v>#DIV/0!</v>
      </c>
      <c r="AD122" s="23" t="b">
        <f t="shared" si="12"/>
        <v>1</v>
      </c>
    </row>
    <row r="123" spans="1:30" ht="48" x14ac:dyDescent="0.25">
      <c r="A123" s="44">
        <v>121</v>
      </c>
      <c r="B123" s="60" t="s">
        <v>383</v>
      </c>
      <c r="C123" s="65"/>
      <c r="D123" s="47" t="s">
        <v>276</v>
      </c>
      <c r="E123" s="61">
        <v>2605072</v>
      </c>
      <c r="F123" s="47" t="s">
        <v>68</v>
      </c>
      <c r="G123" s="66" t="s">
        <v>384</v>
      </c>
      <c r="H123" s="47"/>
      <c r="I123" s="67"/>
      <c r="J123" s="66" t="s">
        <v>128</v>
      </c>
      <c r="K123" s="51"/>
      <c r="L123" s="52"/>
      <c r="M123" s="52"/>
      <c r="N123" s="53">
        <v>0.8</v>
      </c>
      <c r="O123" s="71"/>
      <c r="P123" s="71"/>
      <c r="Q123" s="72"/>
      <c r="R123" s="72"/>
      <c r="S123" s="72"/>
      <c r="T123" s="73"/>
      <c r="U123" s="74"/>
      <c r="V123" s="56"/>
      <c r="W123" s="56"/>
      <c r="X123" s="43"/>
      <c r="Y123" s="43"/>
      <c r="Z123" s="21"/>
      <c r="AA123" s="3" t="b">
        <f t="shared" si="14"/>
        <v>1</v>
      </c>
      <c r="AB123" s="22" t="e">
        <f t="shared" si="10"/>
        <v>#DIV/0!</v>
      </c>
      <c r="AC123" s="23" t="e">
        <f t="shared" si="11"/>
        <v>#DIV/0!</v>
      </c>
      <c r="AD123" s="23" t="b">
        <f t="shared" si="12"/>
        <v>1</v>
      </c>
    </row>
    <row r="124" spans="1:30" ht="20.100000000000001" customHeight="1" x14ac:dyDescent="0.25">
      <c r="A124" s="104" t="s">
        <v>385</v>
      </c>
      <c r="B124" s="105"/>
      <c r="C124" s="105"/>
      <c r="D124" s="105"/>
      <c r="E124" s="105"/>
      <c r="F124" s="105"/>
      <c r="G124" s="105"/>
      <c r="H124" s="106"/>
      <c r="I124" s="75">
        <f>SUM(I3:I123)</f>
        <v>43.106999999999992</v>
      </c>
      <c r="J124" s="76" t="s">
        <v>386</v>
      </c>
      <c r="K124" s="77">
        <f>SUM(K3:K123)</f>
        <v>171717408.27000007</v>
      </c>
      <c r="L124" s="77">
        <f>SUM(L3:L123)</f>
        <v>128273855</v>
      </c>
      <c r="M124" s="77">
        <f>SUM(M3:M123)</f>
        <v>43443553.269999988</v>
      </c>
      <c r="N124" s="78" t="s">
        <v>386</v>
      </c>
      <c r="O124" s="77">
        <f t="shared" ref="O124:Z124" si="15">SUM(O3:O123)</f>
        <v>0</v>
      </c>
      <c r="P124" s="77">
        <f t="shared" si="15"/>
        <v>0</v>
      </c>
      <c r="Q124" s="79">
        <f t="shared" si="15"/>
        <v>0</v>
      </c>
      <c r="R124" s="79">
        <f t="shared" si="15"/>
        <v>0</v>
      </c>
      <c r="S124" s="79">
        <f t="shared" si="15"/>
        <v>1111306</v>
      </c>
      <c r="T124" s="80">
        <f t="shared" si="15"/>
        <v>18730365</v>
      </c>
      <c r="U124" s="79">
        <f t="shared" si="15"/>
        <v>81171834.75</v>
      </c>
      <c r="V124" s="79">
        <f t="shared" si="15"/>
        <v>21189670.25</v>
      </c>
      <c r="W124" s="79">
        <f t="shared" si="15"/>
        <v>6070679</v>
      </c>
      <c r="X124" s="79">
        <f t="shared" si="15"/>
        <v>0</v>
      </c>
      <c r="Y124" s="79">
        <f t="shared" si="15"/>
        <v>0</v>
      </c>
      <c r="Z124" s="79">
        <f t="shared" si="15"/>
        <v>0</v>
      </c>
      <c r="AA124" s="3" t="b">
        <f>L124=SUM(O124:Z124)</f>
        <v>1</v>
      </c>
      <c r="AB124" s="22">
        <f>ROUND(L124/K124,4)</f>
        <v>0.747</v>
      </c>
      <c r="AC124" s="23" t="s">
        <v>386</v>
      </c>
      <c r="AD124" s="23" t="b">
        <f>K124=L124+M124</f>
        <v>1</v>
      </c>
    </row>
    <row r="125" spans="1:30" ht="20.100000000000001" customHeight="1" x14ac:dyDescent="0.25">
      <c r="A125" s="104" t="s">
        <v>387</v>
      </c>
      <c r="B125" s="105"/>
      <c r="C125" s="105"/>
      <c r="D125" s="105"/>
      <c r="E125" s="105"/>
      <c r="F125" s="105"/>
      <c r="G125" s="105"/>
      <c r="H125" s="106"/>
      <c r="I125" s="75">
        <f>SUMIF($C$3:$C$123,"K",I3:I123)</f>
        <v>10.901</v>
      </c>
      <c r="J125" s="76" t="s">
        <v>386</v>
      </c>
      <c r="K125" s="77">
        <f>SUMIF($C$3:$C$123,"K",K3:K123)</f>
        <v>81948525.99000001</v>
      </c>
      <c r="L125" s="77">
        <f>SUMIF($C$3:$C$123,"K",L3:L123)</f>
        <v>61274913</v>
      </c>
      <c r="M125" s="77">
        <f>SUMIF($C$3:$C$123,"K",M3:M123)</f>
        <v>20673612.990000002</v>
      </c>
      <c r="N125" s="78" t="s">
        <v>386</v>
      </c>
      <c r="O125" s="77">
        <f t="shared" ref="O125:Z125" si="16">SUMIF($C$3:$C$123,"K",O3:O123)</f>
        <v>0</v>
      </c>
      <c r="P125" s="77">
        <f t="shared" si="16"/>
        <v>0</v>
      </c>
      <c r="Q125" s="79">
        <f t="shared" si="16"/>
        <v>0</v>
      </c>
      <c r="R125" s="79">
        <f t="shared" si="16"/>
        <v>0</v>
      </c>
      <c r="S125" s="79">
        <f t="shared" si="16"/>
        <v>1111306</v>
      </c>
      <c r="T125" s="79">
        <f t="shared" si="16"/>
        <v>18730365</v>
      </c>
      <c r="U125" s="79">
        <f t="shared" si="16"/>
        <v>37203303</v>
      </c>
      <c r="V125" s="79">
        <f t="shared" si="16"/>
        <v>4229939</v>
      </c>
      <c r="W125" s="79">
        <f t="shared" si="16"/>
        <v>0</v>
      </c>
      <c r="X125" s="79">
        <f t="shared" si="16"/>
        <v>0</v>
      </c>
      <c r="Y125" s="79">
        <f t="shared" si="16"/>
        <v>0</v>
      </c>
      <c r="Z125" s="79">
        <f t="shared" si="16"/>
        <v>0</v>
      </c>
      <c r="AA125" s="3" t="b">
        <f>L125=SUM(O125:Z125)</f>
        <v>1</v>
      </c>
      <c r="AB125" s="22">
        <f>ROUND(L125/K125,4)</f>
        <v>0.74770000000000003</v>
      </c>
      <c r="AC125" s="23" t="s">
        <v>386</v>
      </c>
      <c r="AD125" s="23" t="b">
        <f>K125=L125+M125</f>
        <v>1</v>
      </c>
    </row>
    <row r="126" spans="1:30" ht="20.100000000000001" customHeight="1" x14ac:dyDescent="0.25">
      <c r="A126" s="104" t="s">
        <v>388</v>
      </c>
      <c r="B126" s="105"/>
      <c r="C126" s="105"/>
      <c r="D126" s="105"/>
      <c r="E126" s="105"/>
      <c r="F126" s="105"/>
      <c r="G126" s="105"/>
      <c r="H126" s="106"/>
      <c r="I126" s="75">
        <f>SUMIF($C$3:$C$123,"N",I3:I123)</f>
        <v>26.140999999999998</v>
      </c>
      <c r="J126" s="76" t="s">
        <v>386</v>
      </c>
      <c r="K126" s="77">
        <f>SUMIF($C$3:$C$123,"N",K3:K123)</f>
        <v>45567888.29999999</v>
      </c>
      <c r="L126" s="77">
        <f>SUMIF($C$3:$C$123,"N",L3:L123)</f>
        <v>34609744</v>
      </c>
      <c r="M126" s="77">
        <f>SUMIF($C$3:$C$123,"N",M3:M123)</f>
        <v>10958144.300000001</v>
      </c>
      <c r="N126" s="78" t="s">
        <v>386</v>
      </c>
      <c r="O126" s="77">
        <f t="shared" ref="O126:Z126" si="17">SUMIF($C$3:$C$123,"N",O3:O123)</f>
        <v>0</v>
      </c>
      <c r="P126" s="77">
        <f t="shared" si="17"/>
        <v>0</v>
      </c>
      <c r="Q126" s="79">
        <f t="shared" si="17"/>
        <v>0</v>
      </c>
      <c r="R126" s="79">
        <f t="shared" si="17"/>
        <v>0</v>
      </c>
      <c r="S126" s="79">
        <f t="shared" si="17"/>
        <v>0</v>
      </c>
      <c r="T126" s="79">
        <f t="shared" si="17"/>
        <v>0</v>
      </c>
      <c r="U126" s="79">
        <f t="shared" si="17"/>
        <v>34609744</v>
      </c>
      <c r="V126" s="79">
        <f t="shared" si="17"/>
        <v>0</v>
      </c>
      <c r="W126" s="79">
        <f t="shared" si="17"/>
        <v>0</v>
      </c>
      <c r="X126" s="79">
        <f t="shared" si="17"/>
        <v>0</v>
      </c>
      <c r="Y126" s="79">
        <f t="shared" si="17"/>
        <v>0</v>
      </c>
      <c r="Z126" s="79">
        <f t="shared" si="17"/>
        <v>0</v>
      </c>
      <c r="AA126" s="3" t="b">
        <f>L126=SUM(O126:Z126)</f>
        <v>1</v>
      </c>
      <c r="AB126" s="22">
        <f>ROUND(L126/K126,4)</f>
        <v>0.75949999999999995</v>
      </c>
      <c r="AC126" s="23" t="s">
        <v>386</v>
      </c>
      <c r="AD126" s="23" t="b">
        <f>K126=L126+M126</f>
        <v>1</v>
      </c>
    </row>
    <row r="127" spans="1:30" ht="20.100000000000001" customHeight="1" x14ac:dyDescent="0.25">
      <c r="A127" s="96" t="s">
        <v>389</v>
      </c>
      <c r="B127" s="97"/>
      <c r="C127" s="97"/>
      <c r="D127" s="97"/>
      <c r="E127" s="97"/>
      <c r="F127" s="97"/>
      <c r="G127" s="97"/>
      <c r="H127" s="98"/>
      <c r="I127" s="81">
        <f>SUMIF($C$3:$C$123,"W",I3:I123)</f>
        <v>6.0649999999999995</v>
      </c>
      <c r="J127" s="82" t="s">
        <v>386</v>
      </c>
      <c r="K127" s="83">
        <f>SUMIF($C$3:$C$123,"W",K3:K123)</f>
        <v>44200993.979999997</v>
      </c>
      <c r="L127" s="83">
        <f>SUMIF($C$3:$C$123,"W",L3:L123)</f>
        <v>32389198</v>
      </c>
      <c r="M127" s="83">
        <f>SUMIF($C$3:$C$123,"W",M3:M123)</f>
        <v>11811795.98</v>
      </c>
      <c r="N127" s="84" t="s">
        <v>386</v>
      </c>
      <c r="O127" s="83">
        <f t="shared" ref="O127:Z127" si="18">SUMIF($C$3:$C$123,"W",O3:O123)</f>
        <v>0</v>
      </c>
      <c r="P127" s="83">
        <f t="shared" si="18"/>
        <v>0</v>
      </c>
      <c r="Q127" s="85">
        <f t="shared" si="18"/>
        <v>0</v>
      </c>
      <c r="R127" s="85">
        <f t="shared" si="18"/>
        <v>0</v>
      </c>
      <c r="S127" s="85">
        <f t="shared" si="18"/>
        <v>0</v>
      </c>
      <c r="T127" s="85">
        <f t="shared" si="18"/>
        <v>0</v>
      </c>
      <c r="U127" s="85">
        <f t="shared" si="18"/>
        <v>9358787.75</v>
      </c>
      <c r="V127" s="85">
        <f t="shared" si="18"/>
        <v>16959731.25</v>
      </c>
      <c r="W127" s="85">
        <f t="shared" si="18"/>
        <v>6070679</v>
      </c>
      <c r="X127" s="85">
        <f t="shared" si="18"/>
        <v>0</v>
      </c>
      <c r="Y127" s="85">
        <f t="shared" si="18"/>
        <v>0</v>
      </c>
      <c r="Z127" s="85">
        <f t="shared" si="18"/>
        <v>0</v>
      </c>
      <c r="AA127" s="3" t="b">
        <f>L127=SUM(O127:Z127)</f>
        <v>1</v>
      </c>
      <c r="AB127" s="22">
        <f t="shared" ref="AB127" si="19">ROUND(L127/K127,4)</f>
        <v>0.73280000000000001</v>
      </c>
      <c r="AC127" s="23" t="s">
        <v>386</v>
      </c>
      <c r="AD127" s="23" t="b">
        <f t="shared" ref="AD127" si="20">K127=L127+M127</f>
        <v>1</v>
      </c>
    </row>
    <row r="128" spans="1:30" x14ac:dyDescent="0.25">
      <c r="A128" s="86"/>
      <c r="B128" s="87"/>
      <c r="C128" s="87"/>
      <c r="D128" s="87"/>
      <c r="E128" s="88"/>
      <c r="F128" s="87"/>
      <c r="G128" s="87"/>
      <c r="H128" s="87"/>
      <c r="I128" s="87"/>
      <c r="J128" s="87"/>
      <c r="K128" s="89"/>
      <c r="L128" s="87"/>
      <c r="M128" s="87"/>
      <c r="N128" s="90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x14ac:dyDescent="0.25">
      <c r="A129" s="91" t="s">
        <v>390</v>
      </c>
      <c r="B129" s="87"/>
      <c r="C129" s="87"/>
      <c r="D129" s="87"/>
      <c r="E129" s="88"/>
      <c r="F129" s="87"/>
      <c r="G129" s="87"/>
      <c r="H129" s="87"/>
      <c r="I129" s="87"/>
      <c r="J129" s="87"/>
      <c r="K129" s="87"/>
      <c r="L129" s="87"/>
      <c r="M129" s="87"/>
      <c r="N129" s="90"/>
      <c r="O129" s="87"/>
      <c r="P129" s="87"/>
      <c r="Q129" s="87"/>
      <c r="R129" s="87"/>
      <c r="S129" s="87"/>
      <c r="T129" s="87"/>
      <c r="U129" s="92"/>
      <c r="V129" s="87"/>
      <c r="W129" s="87"/>
      <c r="X129" s="87"/>
      <c r="Y129" s="87"/>
      <c r="Z129" s="87"/>
    </row>
    <row r="130" spans="1:26" x14ac:dyDescent="0.25">
      <c r="A130" s="93" t="s">
        <v>391</v>
      </c>
      <c r="B130" s="87"/>
      <c r="C130" s="87"/>
      <c r="D130" s="87"/>
      <c r="E130" s="88"/>
      <c r="F130" s="87"/>
      <c r="G130" s="87"/>
      <c r="H130" s="87"/>
      <c r="I130" s="87"/>
      <c r="J130" s="87"/>
      <c r="K130" s="87"/>
      <c r="L130" s="87"/>
      <c r="M130" s="87"/>
      <c r="N130" s="90"/>
      <c r="O130" s="87"/>
      <c r="P130" s="87"/>
      <c r="Q130" s="87"/>
      <c r="R130" s="87"/>
      <c r="S130" s="87"/>
      <c r="T130" s="87"/>
      <c r="U130" s="92"/>
      <c r="V130" s="87"/>
      <c r="W130" s="87"/>
      <c r="X130" s="87"/>
      <c r="Y130" s="87"/>
      <c r="Z130" s="87"/>
    </row>
    <row r="131" spans="1:26" x14ac:dyDescent="0.25">
      <c r="A131" s="91" t="s">
        <v>392</v>
      </c>
      <c r="B131" s="87"/>
      <c r="C131" s="87"/>
      <c r="D131" s="87"/>
      <c r="E131" s="88"/>
      <c r="F131" s="87"/>
      <c r="G131" s="87"/>
      <c r="H131" s="87"/>
      <c r="I131" s="87"/>
      <c r="J131" s="87"/>
      <c r="K131" s="87"/>
      <c r="L131" s="87"/>
      <c r="M131" s="87"/>
      <c r="N131" s="90"/>
      <c r="O131" s="87"/>
      <c r="P131" s="87"/>
      <c r="Q131" s="87"/>
      <c r="R131" s="87"/>
      <c r="S131" s="87"/>
      <c r="T131" s="87"/>
      <c r="U131" s="92"/>
      <c r="V131" s="87"/>
      <c r="W131" s="87"/>
      <c r="X131" s="87"/>
      <c r="Y131" s="87"/>
      <c r="Z131" s="87"/>
    </row>
    <row r="132" spans="1:26" x14ac:dyDescent="0.25">
      <c r="A132" s="94" t="s">
        <v>393</v>
      </c>
      <c r="H132" s="87"/>
      <c r="I132" s="87"/>
      <c r="J132" s="87"/>
      <c r="K132" s="87"/>
      <c r="L132" s="87"/>
      <c r="M132" s="87"/>
      <c r="N132" s="90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</sheetData>
  <mergeCells count="19">
    <mergeCell ref="D1:D2"/>
    <mergeCell ref="E1:E2"/>
    <mergeCell ref="F1:F2"/>
    <mergeCell ref="A127:H127"/>
    <mergeCell ref="M1:M2"/>
    <mergeCell ref="N1:N2"/>
    <mergeCell ref="O1:Z1"/>
    <mergeCell ref="A124:H124"/>
    <mergeCell ref="A125:H125"/>
    <mergeCell ref="A126:H126"/>
    <mergeCell ref="G1:G2"/>
    <mergeCell ref="H1:H2"/>
    <mergeCell ref="I1:I2"/>
    <mergeCell ref="J1:J2"/>
    <mergeCell ref="K1:K2"/>
    <mergeCell ref="L1:L2"/>
    <mergeCell ref="A1:A2"/>
    <mergeCell ref="B1:B2"/>
    <mergeCell ref="C1:C2"/>
  </mergeCells>
  <conditionalFormatting sqref="B24:B54 B56">
    <cfRule type="expression" dxfId="157" priority="97">
      <formula>#REF!="odrzucenie"</formula>
    </cfRule>
    <cfRule type="expression" dxfId="156" priority="98">
      <formula>#REF!="rezygnacja"</formula>
    </cfRule>
  </conditionalFormatting>
  <conditionalFormatting sqref="D24:N54 D56:N56">
    <cfRule type="expression" dxfId="155" priority="95">
      <formula>$P24="odrzucenie"</formula>
    </cfRule>
    <cfRule type="expression" dxfId="154" priority="96">
      <formula>$P24="rezygnacja"</formula>
    </cfRule>
  </conditionalFormatting>
  <conditionalFormatting sqref="AA3:AC127">
    <cfRule type="containsText" dxfId="153" priority="100" operator="containsText" text="fałsz">
      <formula>NOT(ISERROR(SEARCH("fałsz",AA3)))</formula>
    </cfRule>
  </conditionalFormatting>
  <conditionalFormatting sqref="AA3:AD127">
    <cfRule type="cellIs" dxfId="152" priority="99" operator="equal">
      <formula>FALSE</formula>
    </cfRule>
  </conditionalFormatting>
  <conditionalFormatting sqref="B3">
    <cfRule type="expression" dxfId="151" priority="91">
      <formula>$O3="p"</formula>
    </cfRule>
    <cfRule type="expression" dxfId="150" priority="92">
      <formula>$O3="k"</formula>
    </cfRule>
    <cfRule type="expression" dxfId="149" priority="93">
      <formula>$N3="odrzucenie"</formula>
    </cfRule>
    <cfRule type="expression" dxfId="148" priority="94">
      <formula>$N3="rezygnacja"</formula>
    </cfRule>
  </conditionalFormatting>
  <conditionalFormatting sqref="B4:B5">
    <cfRule type="expression" dxfId="147" priority="87">
      <formula>#REF!="p"</formula>
    </cfRule>
    <cfRule type="expression" dxfId="146" priority="88">
      <formula>#REF!="k"</formula>
    </cfRule>
    <cfRule type="expression" dxfId="145" priority="89">
      <formula>$N4="odrzucenie"</formula>
    </cfRule>
    <cfRule type="expression" dxfId="144" priority="90">
      <formula>$N4="rezygnacja"</formula>
    </cfRule>
  </conditionalFormatting>
  <conditionalFormatting sqref="B6">
    <cfRule type="expression" dxfId="143" priority="83">
      <formula>$O6="p"</formula>
    </cfRule>
    <cfRule type="expression" dxfId="142" priority="84">
      <formula>$O6="k"</formula>
    </cfRule>
    <cfRule type="expression" dxfId="141" priority="85">
      <formula>$N6="odrzucenie"</formula>
    </cfRule>
    <cfRule type="expression" dxfId="140" priority="86">
      <formula>$N6="rezygnacja"</formula>
    </cfRule>
  </conditionalFormatting>
  <conditionalFormatting sqref="B7">
    <cfRule type="expression" dxfId="139" priority="79">
      <formula>$P7="p"</formula>
    </cfRule>
    <cfRule type="expression" dxfId="138" priority="80">
      <formula>$P7="k"</formula>
    </cfRule>
    <cfRule type="expression" dxfId="137" priority="81">
      <formula>$N7="odrzucenie"</formula>
    </cfRule>
    <cfRule type="expression" dxfId="136" priority="82">
      <formula>$N7="rezygnacja"</formula>
    </cfRule>
  </conditionalFormatting>
  <conditionalFormatting sqref="B55">
    <cfRule type="expression" dxfId="135" priority="77">
      <formula>#REF!="odrzucenie"</formula>
    </cfRule>
    <cfRule type="expression" dxfId="134" priority="78">
      <formula>#REF!="rezygnacja"</formula>
    </cfRule>
  </conditionalFormatting>
  <conditionalFormatting sqref="D55:N55">
    <cfRule type="expression" dxfId="133" priority="75">
      <formula>$P55="odrzucenie"</formula>
    </cfRule>
    <cfRule type="expression" dxfId="132" priority="76">
      <formula>$P55="rezygnacja"</formula>
    </cfRule>
  </conditionalFormatting>
  <conditionalFormatting sqref="B57">
    <cfRule type="expression" dxfId="131" priority="73">
      <formula>#REF!="odrzucenie"</formula>
    </cfRule>
    <cfRule type="expression" dxfId="130" priority="74">
      <formula>#REF!="rezygnacja"</formula>
    </cfRule>
  </conditionalFormatting>
  <conditionalFormatting sqref="D57:N57">
    <cfRule type="expression" dxfId="129" priority="71">
      <formula>$P57="odrzucenie"</formula>
    </cfRule>
    <cfRule type="expression" dxfId="128" priority="72">
      <formula>$P57="rezygnacja"</formula>
    </cfRule>
  </conditionalFormatting>
  <conditionalFormatting sqref="D61:N61 B61 B58:B59 D58:N59">
    <cfRule type="expression" dxfId="127" priority="67">
      <formula>$P58="odrzucenie"</formula>
    </cfRule>
    <cfRule type="expression" dxfId="126" priority="68">
      <formula>$P58="rezygnacja"</formula>
    </cfRule>
  </conditionalFormatting>
  <conditionalFormatting sqref="B58:B59">
    <cfRule type="expression" dxfId="125" priority="69">
      <formula>$P136="odrzucenie"</formula>
    </cfRule>
    <cfRule type="expression" dxfId="124" priority="70">
      <formula>$P136="rezygnacja"</formula>
    </cfRule>
  </conditionalFormatting>
  <conditionalFormatting sqref="T58:U61">
    <cfRule type="expression" dxfId="123" priority="65">
      <formula>$Q58="odrzucenie"</formula>
    </cfRule>
    <cfRule type="expression" dxfId="122" priority="66">
      <formula>$Q58="rezygnacja"</formula>
    </cfRule>
  </conditionalFormatting>
  <conditionalFormatting sqref="B60 D60:N60">
    <cfRule type="expression" dxfId="121" priority="61">
      <formula>$P60="odrzucenie"</formula>
    </cfRule>
    <cfRule type="expression" dxfId="120" priority="62">
      <formula>$P60="rezygnacja"</formula>
    </cfRule>
  </conditionalFormatting>
  <conditionalFormatting sqref="B60">
    <cfRule type="expression" dxfId="119" priority="63">
      <formula>$P138="odrzucenie"</formula>
    </cfRule>
    <cfRule type="expression" dxfId="118" priority="64">
      <formula>$P138="rezygnacja"</formula>
    </cfRule>
  </conditionalFormatting>
  <conditionalFormatting sqref="B61">
    <cfRule type="expression" dxfId="117" priority="101">
      <formula>$P126="odrzucenie"</formula>
    </cfRule>
    <cfRule type="expression" dxfId="116" priority="102">
      <formula>$P126="rezygnacja"</formula>
    </cfRule>
  </conditionalFormatting>
  <conditionalFormatting sqref="B62:B67 D62:N67">
    <cfRule type="expression" dxfId="115" priority="55">
      <formula>$P62="odrzucenie"</formula>
    </cfRule>
    <cfRule type="expression" dxfId="114" priority="56">
      <formula>$P62="rezygnacja"</formula>
    </cfRule>
  </conditionalFormatting>
  <conditionalFormatting sqref="B62:B63">
    <cfRule type="expression" dxfId="113" priority="59">
      <formula>$P65="odrzucenie"</formula>
    </cfRule>
    <cfRule type="expression" dxfId="112" priority="60">
      <formula>$P65="rezygnacja"</formula>
    </cfRule>
  </conditionalFormatting>
  <conditionalFormatting sqref="U62 T62:T67">
    <cfRule type="expression" dxfId="111" priority="53">
      <formula>$Q62="odrzucenie"</formula>
    </cfRule>
    <cfRule type="expression" dxfId="110" priority="54">
      <formula>$Q62="rezygnacja"</formula>
    </cfRule>
  </conditionalFormatting>
  <conditionalFormatting sqref="U63:U67">
    <cfRule type="expression" dxfId="109" priority="57">
      <formula>#REF!="odrzucenie"</formula>
    </cfRule>
    <cfRule type="expression" dxfId="108" priority="58">
      <formula>#REF!="rezygnacja"</formula>
    </cfRule>
  </conditionalFormatting>
  <conditionalFormatting sqref="D68:N68 B68">
    <cfRule type="expression" dxfId="107" priority="49">
      <formula>$P68="odrzucenie"</formula>
    </cfRule>
    <cfRule type="expression" dxfId="106" priority="50">
      <formula>$P68="rezygnacja"</formula>
    </cfRule>
  </conditionalFormatting>
  <conditionalFormatting sqref="T68">
    <cfRule type="expression" dxfId="105" priority="47">
      <formula>$Q68="odrzucenie"</formula>
    </cfRule>
    <cfRule type="expression" dxfId="104" priority="48">
      <formula>$Q68="rezygnacja"</formula>
    </cfRule>
  </conditionalFormatting>
  <conditionalFormatting sqref="U68">
    <cfRule type="expression" dxfId="103" priority="51">
      <formula>#REF!="odrzucenie"</formula>
    </cfRule>
    <cfRule type="expression" dxfId="102" priority="52">
      <formula>#REF!="rezygnacja"</formula>
    </cfRule>
  </conditionalFormatting>
  <conditionalFormatting sqref="D69:N69 B69">
    <cfRule type="expression" dxfId="101" priority="43">
      <formula>$P69="odrzucenie"</formula>
    </cfRule>
    <cfRule type="expression" dxfId="100" priority="44">
      <formula>$P69="rezygnacja"</formula>
    </cfRule>
  </conditionalFormatting>
  <conditionalFormatting sqref="T69">
    <cfRule type="expression" dxfId="99" priority="41">
      <formula>$Q69="odrzucenie"</formula>
    </cfRule>
    <cfRule type="expression" dxfId="98" priority="42">
      <formula>$Q69="rezygnacja"</formula>
    </cfRule>
  </conditionalFormatting>
  <conditionalFormatting sqref="U69">
    <cfRule type="expression" dxfId="97" priority="45">
      <formula>#REF!="odrzucenie"</formula>
    </cfRule>
    <cfRule type="expression" dxfId="96" priority="46">
      <formula>#REF!="rezygnacja"</formula>
    </cfRule>
  </conditionalFormatting>
  <conditionalFormatting sqref="B71 D70:N71">
    <cfRule type="expression" dxfId="95" priority="33">
      <formula>$P70="odrzucenie"</formula>
    </cfRule>
    <cfRule type="expression" dxfId="94" priority="34">
      <formula>$P70="rezygnacja"</formula>
    </cfRule>
  </conditionalFormatting>
  <conditionalFormatting sqref="T70:T71">
    <cfRule type="expression" dxfId="93" priority="31">
      <formula>$Q70="odrzucenie"</formula>
    </cfRule>
    <cfRule type="expression" dxfId="92" priority="32">
      <formula>$Q70="rezygnacja"</formula>
    </cfRule>
  </conditionalFormatting>
  <conditionalFormatting sqref="U70:U71">
    <cfRule type="expression" dxfId="91" priority="35">
      <formula>#REF!="odrzucenie"</formula>
    </cfRule>
    <cfRule type="expression" dxfId="90" priority="36">
      <formula>#REF!="rezygnacja"</formula>
    </cfRule>
  </conditionalFormatting>
  <conditionalFormatting sqref="B70">
    <cfRule type="expression" dxfId="89" priority="37">
      <formula>#REF!="odrzucenie"</formula>
    </cfRule>
    <cfRule type="expression" dxfId="88" priority="38">
      <formula>#REF!="rezygnacja"</formula>
    </cfRule>
  </conditionalFormatting>
  <conditionalFormatting sqref="B70">
    <cfRule type="expression" dxfId="87" priority="39">
      <formula>$P179="odrzucenie"</formula>
    </cfRule>
    <cfRule type="expression" dxfId="86" priority="40">
      <formula>$P179="rezygnacja"</formula>
    </cfRule>
  </conditionalFormatting>
  <conditionalFormatting sqref="B72 D72:N72">
    <cfRule type="expression" dxfId="85" priority="27">
      <formula>$P72="odrzucenie"</formula>
    </cfRule>
    <cfRule type="expression" dxfId="84" priority="28">
      <formula>$P72="rezygnacja"</formula>
    </cfRule>
  </conditionalFormatting>
  <conditionalFormatting sqref="T72">
    <cfRule type="expression" dxfId="83" priority="25">
      <formula>$Q72="odrzucenie"</formula>
    </cfRule>
    <cfRule type="expression" dxfId="82" priority="26">
      <formula>$Q72="rezygnacja"</formula>
    </cfRule>
  </conditionalFormatting>
  <conditionalFormatting sqref="U72">
    <cfRule type="expression" dxfId="81" priority="29">
      <formula>#REF!="odrzucenie"</formula>
    </cfRule>
    <cfRule type="expression" dxfId="80" priority="30">
      <formula>#REF!="rezygnacja"</formula>
    </cfRule>
  </conditionalFormatting>
  <conditionalFormatting sqref="B73 D73:N73">
    <cfRule type="expression" dxfId="79" priority="21">
      <formula>$P73="odrzucenie"</formula>
    </cfRule>
    <cfRule type="expression" dxfId="78" priority="22">
      <formula>$P73="rezygnacja"</formula>
    </cfRule>
  </conditionalFormatting>
  <conditionalFormatting sqref="T73">
    <cfRule type="expression" dxfId="77" priority="19">
      <formula>$Q73="odrzucenie"</formula>
    </cfRule>
    <cfRule type="expression" dxfId="76" priority="20">
      <formula>$Q73="rezygnacja"</formula>
    </cfRule>
  </conditionalFormatting>
  <conditionalFormatting sqref="U73">
    <cfRule type="expression" dxfId="75" priority="23">
      <formula>#REF!="odrzucenie"</formula>
    </cfRule>
    <cfRule type="expression" dxfId="74" priority="24">
      <formula>#REF!="rezygnacja"</formula>
    </cfRule>
  </conditionalFormatting>
  <dataValidations count="3">
    <dataValidation type="list" allowBlank="1" showInputMessage="1" showErrorMessage="1" sqref="C58:C123" xr:uid="{A3E2C4CC-70DB-4AED-90C9-82D31CB87A67}">
      <formula1>"N,W"</formula1>
    </dataValidation>
    <dataValidation type="list" allowBlank="1" showInputMessage="1" showErrorMessage="1" sqref="H3:H20 G21:G23 H22:H119 G120:H123 G58:G78 G80:G119" xr:uid="{47021944-0249-461B-BC42-4CD09619A6E6}">
      <formula1>"B,P,R"</formula1>
    </dataValidation>
    <dataValidation type="list" allowBlank="1" showInputMessage="1" showErrorMessage="1" sqref="C3 C5:C123" xr:uid="{05613AA3-AF4B-40FC-A1D9-FEDDA2A6B9A3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256" scale="30" fitToHeight="0" orientation="portrait" horizontalDpi="4294967295" verticalDpi="4294967295" r:id="rId1"/>
  <headerFooter>
    <oddHeader>&amp;LWojewództwo świętokrzyskie - zadania gminne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ECE8A369-1C86-411B-A39A-244BE03DCDD0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6" id="{4F143C6B-5AC0-4D13-8D19-3B871446FED9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D118:N118 B76 D76:N76 B118</xm:sqref>
        </x14:conditionalFormatting>
        <x14:conditionalFormatting xmlns:xm="http://schemas.microsoft.com/office/excel/2006/main">
          <x14:cfRule type="expression" priority="13" id="{DC364BC7-9350-4560-BAA6-7A85B76CB0F3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" id="{5DA89202-7EC6-4342-8C9A-0E1E7EA025AA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T74:T75</xm:sqref>
        </x14:conditionalFormatting>
        <x14:conditionalFormatting xmlns:xm="http://schemas.microsoft.com/office/excel/2006/main">
          <x14:cfRule type="expression" priority="17" id="{1849AAC2-D59F-4A08-9171-6820ADEA0C27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8" id="{A2A5EF4C-A0EF-4E5D-9B8F-296C5C0DC8B0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U74:U80 U123</xm:sqref>
        </x14:conditionalFormatting>
        <x14:conditionalFormatting xmlns:xm="http://schemas.microsoft.com/office/excel/2006/main">
          <x14:cfRule type="expression" priority="103" id="{1129B14D-EB80-4596-A8DF-1036A4A1AF0C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4" id="{836FCF5F-7579-42F4-AAFB-EA403E046BBB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B77:B80 D77:N80</xm:sqref>
        </x14:conditionalFormatting>
        <x14:conditionalFormatting xmlns:xm="http://schemas.microsoft.com/office/excel/2006/main">
          <x14:cfRule type="expression" priority="105" id="{D6F0D081-A002-4FA7-8BA8-DC15F9939F1D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6" id="{8010258F-3588-4B37-A088-98A5217C985A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T77:T80</xm:sqref>
        </x14:conditionalFormatting>
        <x14:conditionalFormatting xmlns:xm="http://schemas.microsoft.com/office/excel/2006/main">
          <x14:cfRule type="expression" priority="107" id="{9B9782CE-8957-4289-B15C-63A3BD64D538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8" id="{CE86B385-FE5F-4A1D-9F93-69BFFDCE8918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T76 T118</xm:sqref>
        </x14:conditionalFormatting>
        <x14:conditionalFormatting xmlns:xm="http://schemas.microsoft.com/office/excel/2006/main">
          <x14:cfRule type="expression" priority="109" id="{D37A6C60-3127-4FC9-9C55-2129BF9A999A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0" id="{1FFCFA21-15B7-4306-8873-0CC1E861E59E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T123</xm:sqref>
        </x14:conditionalFormatting>
        <x14:conditionalFormatting xmlns:xm="http://schemas.microsoft.com/office/excel/2006/main">
          <x14:cfRule type="expression" priority="11" id="{0E00232A-8013-4A7F-B013-08DBAE47C5C0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" id="{1F39C648-AED2-49C4-A38C-28A066122B87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U81:U82</xm:sqref>
        </x14:conditionalFormatting>
        <x14:conditionalFormatting xmlns:xm="http://schemas.microsoft.com/office/excel/2006/main">
          <x14:cfRule type="expression" priority="9" id="{1DD3679D-E4BB-418C-8890-000AE6C31008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0" id="{80F8A194-60BE-489F-BBC7-2F346D98AAF4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U83:U91</xm:sqref>
        </x14:conditionalFormatting>
        <x14:conditionalFormatting xmlns:xm="http://schemas.microsoft.com/office/excel/2006/main">
          <x14:cfRule type="expression" priority="111" id="{276712B3-753A-497D-B2EF-36479A5203AF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2" id="{8A86394C-76B1-43C5-B55E-89C78F7E8B50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D119:N119 B119</xm:sqref>
        </x14:conditionalFormatting>
        <x14:conditionalFormatting xmlns:xm="http://schemas.microsoft.com/office/excel/2006/main">
          <x14:cfRule type="expression" priority="113" id="{3217514A-8F84-4589-8853-E0C646EE3767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4" id="{6C31CCEE-7D56-41C2-8411-5D44D43CF4FE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T81:T82</xm:sqref>
        </x14:conditionalFormatting>
        <x14:conditionalFormatting xmlns:xm="http://schemas.microsoft.com/office/excel/2006/main">
          <x14:cfRule type="expression" priority="115" id="{858612F5-DA12-4BBB-AB44-9C88A34347A2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6" id="{62BA3948-9398-4DAA-879C-DAEEE53FD1F7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T115</xm:sqref>
        </x14:conditionalFormatting>
        <x14:conditionalFormatting xmlns:xm="http://schemas.microsoft.com/office/excel/2006/main">
          <x14:cfRule type="expression" priority="5" id="{303545E8-08FA-463F-BF89-84F685D2B703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6" id="{12F40D70-18D9-4A7F-81C2-1B7EFF3812DC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B92:B98 D92:N98</xm:sqref>
        </x14:conditionalFormatting>
        <x14:conditionalFormatting xmlns:xm="http://schemas.microsoft.com/office/excel/2006/main">
          <x14:cfRule type="expression" priority="3" id="{49E18CC5-5794-4F5E-80C0-7FA280799ED4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4" id="{8C1C3888-A5C9-47AA-B0FF-32521BE1208D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T92:T98</xm:sqref>
        </x14:conditionalFormatting>
        <x14:conditionalFormatting xmlns:xm="http://schemas.microsoft.com/office/excel/2006/main">
          <x14:cfRule type="expression" priority="7" id="{2D1FF353-F110-48B1-BADC-AF2318C65606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8" id="{80A8E4C7-8155-4D9A-AE8F-34D0CC90653B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U92:U122</xm:sqref>
        </x14:conditionalFormatting>
        <x14:conditionalFormatting xmlns:xm="http://schemas.microsoft.com/office/excel/2006/main">
          <x14:cfRule type="expression" priority="117" id="{DF4726A3-EA2A-4760-8FD0-4CA4FD4942B9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18" id="{2A0B01AE-D036-449C-B0AC-3CCC602482A8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T119:T121</xm:sqref>
        </x14:conditionalFormatting>
        <x14:conditionalFormatting xmlns:xm="http://schemas.microsoft.com/office/excel/2006/main">
          <x14:cfRule type="expression" priority="119" id="{DAE2DDA5-BB0C-4E95-A7BD-8C298A616EE1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0" id="{3BF6844E-AA7C-41D9-8809-B2299506C132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B101:B104 D101:N104</xm:sqref>
        </x14:conditionalFormatting>
        <x14:conditionalFormatting xmlns:xm="http://schemas.microsoft.com/office/excel/2006/main">
          <x14:cfRule type="expression" priority="121" id="{26452B3B-E2D8-4CE5-AE09-9FDA29EA3582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2" id="{7D499A5C-A911-4BDD-A7BF-F5ECF44C02B4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T101:T104</xm:sqref>
        </x14:conditionalFormatting>
        <x14:conditionalFormatting xmlns:xm="http://schemas.microsoft.com/office/excel/2006/main">
          <x14:cfRule type="expression" priority="123" id="{250FD82D-267D-4642-AFF1-3C3DFD9835D9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4" id="{FFBC6949-EB38-4C69-8490-9D99D91FF511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B100 D100:N100</xm:sqref>
        </x14:conditionalFormatting>
        <x14:conditionalFormatting xmlns:xm="http://schemas.microsoft.com/office/excel/2006/main">
          <x14:cfRule type="expression" priority="125" id="{A2DA1F20-6AB4-4F97-ACEE-3C1D942AE49A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6" id="{47890A32-9118-4478-99E2-FEDB20F5E073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T100</xm:sqref>
        </x14:conditionalFormatting>
        <x14:conditionalFormatting xmlns:xm="http://schemas.microsoft.com/office/excel/2006/main">
          <x14:cfRule type="expression" priority="127" id="{D65293A5-D082-40F4-B019-49BDB73AAA1B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28" id="{4445EC1C-DEC8-4705-B829-4BBA1667C9DD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B99 D99:N99</xm:sqref>
        </x14:conditionalFormatting>
        <x14:conditionalFormatting xmlns:xm="http://schemas.microsoft.com/office/excel/2006/main">
          <x14:cfRule type="expression" priority="129" id="{1A303135-731D-4C13-97AC-475FF95EA99C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0" id="{3DB82235-AFBE-4ADB-9F14-E35FD46097E8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T99</xm:sqref>
        </x14:conditionalFormatting>
        <x14:conditionalFormatting xmlns:xm="http://schemas.microsoft.com/office/excel/2006/main">
          <x14:cfRule type="expression" priority="131" id="{C82BAA4A-53A7-4372-B628-8E837DFDBCD0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2" id="{AE2EE683-DAAB-4CE5-9945-2A0384A712D2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B106:B110 D106:N110</xm:sqref>
        </x14:conditionalFormatting>
        <x14:conditionalFormatting xmlns:xm="http://schemas.microsoft.com/office/excel/2006/main">
          <x14:cfRule type="expression" priority="133" id="{B2F2FAEE-8295-41ED-BAA0-4D375BED8338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4" id="{74864AF6-AD3E-4FCF-9BC2-BEF486E79372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T106:T110</xm:sqref>
        </x14:conditionalFormatting>
        <x14:conditionalFormatting xmlns:xm="http://schemas.microsoft.com/office/excel/2006/main">
          <x14:cfRule type="expression" priority="135" id="{D6E0CB66-3F8C-43FA-828E-0788CC032057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6" id="{0ADF4161-0B56-4583-9870-1DEB8EB7E16D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B105 D105:N105</xm:sqref>
        </x14:conditionalFormatting>
        <x14:conditionalFormatting xmlns:xm="http://schemas.microsoft.com/office/excel/2006/main">
          <x14:cfRule type="expression" priority="137" id="{1F2EFCCE-F3E2-48D1-AA4F-81AA3FC8F600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38" id="{7193AE66-4F2E-4A22-8FC9-35C3B55B4582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T105</xm:sqref>
        </x14:conditionalFormatting>
        <x14:conditionalFormatting xmlns:xm="http://schemas.microsoft.com/office/excel/2006/main">
          <x14:cfRule type="expression" priority="139" id="{A4CB5357-DC91-4322-AD4D-72AD8D36AA4D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0" id="{9273BC22-DC35-4934-9F10-B2758C3FBA4C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B81:B82 D81:N82</xm:sqref>
        </x14:conditionalFormatting>
        <x14:conditionalFormatting xmlns:xm="http://schemas.microsoft.com/office/excel/2006/main">
          <x14:cfRule type="expression" priority="141" id="{58CB40E0-7AB2-439B-A2E0-A62CC31E360F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2" id="{BEAF1124-C1AF-4A79-9554-034E5D740394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B116:B117 D116:N117</xm:sqref>
        </x14:conditionalFormatting>
        <x14:conditionalFormatting xmlns:xm="http://schemas.microsoft.com/office/excel/2006/main">
          <x14:cfRule type="expression" priority="143" id="{910BD69E-C016-4239-B9C6-CCD95229BD03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4" id="{E1A23DAF-EB56-4F13-90BB-2B66B8BD28C8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T116:T117</xm:sqref>
        </x14:conditionalFormatting>
        <x14:conditionalFormatting xmlns:xm="http://schemas.microsoft.com/office/excel/2006/main">
          <x14:cfRule type="expression" priority="145" id="{FAE517EB-015E-4D80-A39D-98E57E48CD93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6" id="{6AAF6B16-182F-48A6-8A5E-63BF41CF7475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B115 D115:N115</xm:sqref>
        </x14:conditionalFormatting>
        <x14:conditionalFormatting xmlns:xm="http://schemas.microsoft.com/office/excel/2006/main">
          <x14:cfRule type="expression" priority="147" id="{DBF12225-C175-4190-8DBD-FAB31EABC748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48" id="{94FA3033-3666-4BF8-B62B-D972A41120B9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B83:B89 D83:N89</xm:sqref>
        </x14:conditionalFormatting>
        <x14:conditionalFormatting xmlns:xm="http://schemas.microsoft.com/office/excel/2006/main">
          <x14:cfRule type="expression" priority="149" id="{03CF8114-C9A6-4D83-8A19-CBA18898E835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0" id="{61FF5191-6C01-445D-8958-5F7FE8E7D27E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T83:T89</xm:sqref>
        </x14:conditionalFormatting>
        <x14:conditionalFormatting xmlns:xm="http://schemas.microsoft.com/office/excel/2006/main">
          <x14:cfRule type="expression" priority="151" id="{D26F0FF9-213C-4C33-94B4-2FB8933C5C71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2" id="{C24FC89E-50F9-4211-B826-87E3387C63EC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T90:T91 T111:T114</xm:sqref>
        </x14:conditionalFormatting>
        <x14:conditionalFormatting xmlns:xm="http://schemas.microsoft.com/office/excel/2006/main">
          <x14:cfRule type="expression" priority="153" id="{8696D744-0F38-45C4-9671-258C5C452F5A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4" id="{5E691841-8FEE-4931-8B48-2D43FE739297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B111:B114 D111:N114 B90:B91 D90:N91</xm:sqref>
        </x14:conditionalFormatting>
        <x14:conditionalFormatting xmlns:xm="http://schemas.microsoft.com/office/excel/2006/main">
          <x14:cfRule type="expression" priority="155" id="{71FE3327-D472-41F4-BB8C-EFEB3859713D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6" id="{84E145EE-6E15-45C8-92B6-55D2804B67DA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B74:B75 D74:N75</xm:sqref>
        </x14:conditionalFormatting>
        <x14:conditionalFormatting xmlns:xm="http://schemas.microsoft.com/office/excel/2006/main">
          <x14:cfRule type="expression" priority="157" id="{53FF6361-1BF2-4B50-B518-D2642A55DAC4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158" id="{1FD708F1-BE55-4A35-8584-9D897B493A68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T122</xm:sqref>
        </x14:conditionalFormatting>
        <x14:conditionalFormatting xmlns:xm="http://schemas.microsoft.com/office/excel/2006/main">
          <x14:cfRule type="expression" priority="1" id="{4DC0FB1C-AE97-4B31-889B-F7378CA184F1}">
            <xm:f>'[RFRD - lista zmieniona nr 8 zadań powiatowych i gminnych.xlsx]gm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2" id="{C819C3C6-36FB-407A-AB4C-6ECE65E29E02}">
            <xm:f>'[RFRD - lista zmieniona nr 8 zadań powiatowych i gminnych.xlsx]gm rez'!#REF!="rezygnacja"</xm:f>
            <x14:dxf>
              <fill>
                <patternFill>
                  <bgColor rgb="FFED7D31"/>
                </patternFill>
              </fill>
            </x14:dxf>
          </x14:cfRule>
          <xm:sqref>B120:B123 D120:N123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podst</vt:lpstr>
      <vt:lpstr>'gm podst'!Obszar_wydruku</vt:lpstr>
      <vt:lpstr>'gm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2026-01-16T10:57:01Z</dcterms:created>
  <dcterms:modified xsi:type="dcterms:W3CDTF">2026-01-16T11:00:11Z</dcterms:modified>
</cp:coreProperties>
</file>