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5 - NABÓR A RFRD 2025\LISTA zmieniona nr 2 - A RFRD 2025\"/>
    </mc:Choice>
  </mc:AlternateContent>
  <xr:revisionPtr revIDLastSave="0" documentId="13_ncr:1_{D8F17EF2-D3BF-4147-B190-D38531D9BE2D}" xr6:coauthVersionLast="36" xr6:coauthVersionMax="36" xr10:uidLastSave="{00000000-0000-0000-0000-000000000000}"/>
  <bookViews>
    <workbookView xWindow="0" yWindow="0" windowWidth="28800" windowHeight="11325" xr2:uid="{BF2B06DC-558B-40A7-B08D-A6D7A1C2FC42}"/>
  </bookViews>
  <sheets>
    <sheet name="gm rez" sheetId="1" r:id="rId1"/>
  </sheets>
  <definedNames>
    <definedName name="_xlnm.Print_Area" localSheetId="0">'gm rez'!$A$1:$Z$75</definedName>
    <definedName name="_xlnm.Print_Titles" localSheetId="0">'gm rez'!$1:$2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1" i="1" l="1"/>
  <c r="Y71" i="1"/>
  <c r="X71" i="1"/>
  <c r="W71" i="1"/>
  <c r="V71" i="1"/>
  <c r="U71" i="1"/>
  <c r="T71" i="1"/>
  <c r="S71" i="1"/>
  <c r="R71" i="1"/>
  <c r="Q71" i="1"/>
  <c r="P71" i="1"/>
  <c r="O71" i="1"/>
  <c r="M71" i="1"/>
  <c r="L71" i="1"/>
  <c r="AB71" i="1" s="1"/>
  <c r="K71" i="1"/>
  <c r="AD71" i="1" s="1"/>
  <c r="I71" i="1"/>
  <c r="Z70" i="1"/>
  <c r="Y70" i="1"/>
  <c r="X70" i="1"/>
  <c r="W70" i="1"/>
  <c r="V70" i="1"/>
  <c r="T70" i="1"/>
  <c r="S70" i="1"/>
  <c r="R70" i="1"/>
  <c r="Q70" i="1"/>
  <c r="P70" i="1"/>
  <c r="O70" i="1"/>
  <c r="L70" i="1"/>
  <c r="AB70" i="1" s="1"/>
  <c r="K70" i="1"/>
  <c r="I70" i="1"/>
  <c r="Z69" i="1"/>
  <c r="Y69" i="1"/>
  <c r="X69" i="1"/>
  <c r="W69" i="1"/>
  <c r="V69" i="1"/>
  <c r="T69" i="1"/>
  <c r="S69" i="1"/>
  <c r="R69" i="1"/>
  <c r="Q69" i="1"/>
  <c r="P69" i="1"/>
  <c r="O69" i="1"/>
  <c r="L69" i="1"/>
  <c r="AB69" i="1" s="1"/>
  <c r="K69" i="1"/>
  <c r="I69" i="1"/>
  <c r="AB68" i="1"/>
  <c r="AC68" i="1" s="1"/>
  <c r="AA68" i="1"/>
  <c r="U68" i="1"/>
  <c r="U70" i="1" s="1"/>
  <c r="L68" i="1"/>
  <c r="M68" i="1" s="1"/>
  <c r="AD67" i="1"/>
  <c r="AC67" i="1"/>
  <c r="AB67" i="1"/>
  <c r="AA67" i="1"/>
  <c r="AD66" i="1"/>
  <c r="AB66" i="1"/>
  <c r="AC66" i="1" s="1"/>
  <c r="AA66" i="1"/>
  <c r="AD65" i="1"/>
  <c r="AC65" i="1"/>
  <c r="AB65" i="1"/>
  <c r="AA65" i="1"/>
  <c r="AD64" i="1"/>
  <c r="AC64" i="1"/>
  <c r="AB64" i="1"/>
  <c r="AA64" i="1"/>
  <c r="AD63" i="1"/>
  <c r="AB63" i="1"/>
  <c r="AC63" i="1" s="1"/>
  <c r="AA63" i="1"/>
  <c r="AD62" i="1"/>
  <c r="AC62" i="1"/>
  <c r="AB62" i="1"/>
  <c r="AA62" i="1"/>
  <c r="AD61" i="1"/>
  <c r="AC61" i="1"/>
  <c r="AB61" i="1"/>
  <c r="AA61" i="1"/>
  <c r="AD60" i="1"/>
  <c r="AB60" i="1"/>
  <c r="AC60" i="1" s="1"/>
  <c r="AA60" i="1"/>
  <c r="AD59" i="1"/>
  <c r="AC59" i="1"/>
  <c r="AB59" i="1"/>
  <c r="AA59" i="1"/>
  <c r="AD58" i="1"/>
  <c r="AC58" i="1"/>
  <c r="AB58" i="1"/>
  <c r="AA58" i="1"/>
  <c r="AD57" i="1"/>
  <c r="AB57" i="1"/>
  <c r="AC57" i="1" s="1"/>
  <c r="AA57" i="1"/>
  <c r="AD56" i="1"/>
  <c r="AC56" i="1"/>
  <c r="AB56" i="1"/>
  <c r="AA56" i="1"/>
  <c r="AD55" i="1"/>
  <c r="AC55" i="1"/>
  <c r="AB55" i="1"/>
  <c r="AA55" i="1"/>
  <c r="AD54" i="1"/>
  <c r="AB54" i="1"/>
  <c r="AC54" i="1" s="1"/>
  <c r="AA54" i="1"/>
  <c r="AD53" i="1"/>
  <c r="AC53" i="1"/>
  <c r="AB53" i="1"/>
  <c r="AA53" i="1"/>
  <c r="AD52" i="1"/>
  <c r="AC52" i="1"/>
  <c r="AB52" i="1"/>
  <c r="AA52" i="1"/>
  <c r="AD51" i="1"/>
  <c r="AB51" i="1"/>
  <c r="AC51" i="1" s="1"/>
  <c r="AA51" i="1"/>
  <c r="AD50" i="1"/>
  <c r="AC50" i="1"/>
  <c r="AB50" i="1"/>
  <c r="AA50" i="1"/>
  <c r="AD49" i="1"/>
  <c r="AC49" i="1"/>
  <c r="AB49" i="1"/>
  <c r="AA49" i="1"/>
  <c r="AD48" i="1"/>
  <c r="AB48" i="1"/>
  <c r="AC48" i="1" s="1"/>
  <c r="AA48" i="1"/>
  <c r="AD47" i="1"/>
  <c r="AC47" i="1"/>
  <c r="AB47" i="1"/>
  <c r="AA47" i="1"/>
  <c r="AD46" i="1"/>
  <c r="AC46" i="1"/>
  <c r="AB46" i="1"/>
  <c r="AA46" i="1"/>
  <c r="AD45" i="1"/>
  <c r="AB45" i="1"/>
  <c r="AC45" i="1" s="1"/>
  <c r="AA45" i="1"/>
  <c r="AD44" i="1"/>
  <c r="AC44" i="1"/>
  <c r="AB44" i="1"/>
  <c r="AA44" i="1"/>
  <c r="AD43" i="1"/>
  <c r="AC43" i="1"/>
  <c r="AB43" i="1"/>
  <c r="AA43" i="1"/>
  <c r="AD42" i="1"/>
  <c r="AB42" i="1"/>
  <c r="AC42" i="1" s="1"/>
  <c r="AA42" i="1"/>
  <c r="AD41" i="1"/>
  <c r="AC41" i="1"/>
  <c r="AB41" i="1"/>
  <c r="AA41" i="1"/>
  <c r="AD40" i="1"/>
  <c r="AC40" i="1"/>
  <c r="AB40" i="1"/>
  <c r="AA40" i="1"/>
  <c r="AD39" i="1"/>
  <c r="AB39" i="1"/>
  <c r="AC39" i="1" s="1"/>
  <c r="AA39" i="1"/>
  <c r="AD38" i="1"/>
  <c r="AC38" i="1"/>
  <c r="AB38" i="1"/>
  <c r="AA38" i="1"/>
  <c r="AD37" i="1"/>
  <c r="AC37" i="1"/>
  <c r="AB37" i="1"/>
  <c r="AA37" i="1"/>
  <c r="AD36" i="1"/>
  <c r="AB36" i="1"/>
  <c r="AC36" i="1" s="1"/>
  <c r="AA36" i="1"/>
  <c r="AD35" i="1"/>
  <c r="AC35" i="1"/>
  <c r="AB35" i="1"/>
  <c r="AA35" i="1"/>
  <c r="AD34" i="1"/>
  <c r="AC34" i="1"/>
  <c r="AB34" i="1"/>
  <c r="AA34" i="1"/>
  <c r="AD33" i="1"/>
  <c r="AB33" i="1"/>
  <c r="AC33" i="1" s="1"/>
  <c r="AA33" i="1"/>
  <c r="AD32" i="1"/>
  <c r="AC32" i="1"/>
  <c r="AB32" i="1"/>
  <c r="AA32" i="1"/>
  <c r="AD31" i="1"/>
  <c r="AC31" i="1"/>
  <c r="AB31" i="1"/>
  <c r="AA31" i="1"/>
  <c r="AD30" i="1"/>
  <c r="AB30" i="1"/>
  <c r="AC30" i="1" s="1"/>
  <c r="AA30" i="1"/>
  <c r="AD29" i="1"/>
  <c r="AC29" i="1"/>
  <c r="AB29" i="1"/>
  <c r="AA29" i="1"/>
  <c r="AD28" i="1"/>
  <c r="AC28" i="1"/>
  <c r="AB28" i="1"/>
  <c r="AA28" i="1"/>
  <c r="AD27" i="1"/>
  <c r="AB27" i="1"/>
  <c r="AC27" i="1" s="1"/>
  <c r="AA27" i="1"/>
  <c r="AD26" i="1"/>
  <c r="AC26" i="1"/>
  <c r="AB26" i="1"/>
  <c r="AA26" i="1"/>
  <c r="AD25" i="1"/>
  <c r="AC25" i="1"/>
  <c r="AB25" i="1"/>
  <c r="AA25" i="1"/>
  <c r="AD24" i="1"/>
  <c r="AB24" i="1"/>
  <c r="AC24" i="1" s="1"/>
  <c r="AA24" i="1"/>
  <c r="AD23" i="1"/>
  <c r="AC23" i="1"/>
  <c r="AB23" i="1"/>
  <c r="AA23" i="1"/>
  <c r="AD22" i="1"/>
  <c r="AC22" i="1"/>
  <c r="AB22" i="1"/>
  <c r="AA22" i="1"/>
  <c r="AD21" i="1"/>
  <c r="AB21" i="1"/>
  <c r="AC21" i="1" s="1"/>
  <c r="AA21" i="1"/>
  <c r="AD20" i="1"/>
  <c r="AC20" i="1"/>
  <c r="AB20" i="1"/>
  <c r="AA20" i="1"/>
  <c r="AD19" i="1"/>
  <c r="AC19" i="1"/>
  <c r="AB19" i="1"/>
  <c r="AA19" i="1"/>
  <c r="AD18" i="1"/>
  <c r="AB18" i="1"/>
  <c r="AC18" i="1" s="1"/>
  <c r="AA18" i="1"/>
  <c r="AD17" i="1"/>
  <c r="AC17" i="1"/>
  <c r="AB17" i="1"/>
  <c r="AA17" i="1"/>
  <c r="AD16" i="1"/>
  <c r="AC16" i="1"/>
  <c r="AB16" i="1"/>
  <c r="AA16" i="1"/>
  <c r="AD15" i="1"/>
  <c r="AB15" i="1"/>
  <c r="AC15" i="1" s="1"/>
  <c r="AA15" i="1"/>
  <c r="AD14" i="1"/>
  <c r="AC14" i="1"/>
  <c r="AB14" i="1"/>
  <c r="AA14" i="1"/>
  <c r="AD13" i="1"/>
  <c r="AC13" i="1"/>
  <c r="AB13" i="1"/>
  <c r="AA13" i="1"/>
  <c r="AD12" i="1"/>
  <c r="AB12" i="1"/>
  <c r="AC12" i="1" s="1"/>
  <c r="AA12" i="1"/>
  <c r="AD11" i="1"/>
  <c r="AC11" i="1"/>
  <c r="AB11" i="1"/>
  <c r="AA11" i="1"/>
  <c r="AD10" i="1"/>
  <c r="AC10" i="1"/>
  <c r="AB10" i="1"/>
  <c r="AA10" i="1"/>
  <c r="AD9" i="1"/>
  <c r="AB9" i="1"/>
  <c r="AC9" i="1" s="1"/>
  <c r="AA9" i="1"/>
  <c r="AD8" i="1"/>
  <c r="AC8" i="1"/>
  <c r="AB8" i="1"/>
  <c r="AA8" i="1"/>
  <c r="AD7" i="1"/>
  <c r="AC7" i="1"/>
  <c r="AB7" i="1"/>
  <c r="AA7" i="1"/>
  <c r="AD6" i="1"/>
  <c r="AB6" i="1"/>
  <c r="AC6" i="1" s="1"/>
  <c r="AA6" i="1"/>
  <c r="AD5" i="1"/>
  <c r="AC5" i="1"/>
  <c r="AB5" i="1"/>
  <c r="AA5" i="1"/>
  <c r="AD4" i="1"/>
  <c r="AC4" i="1"/>
  <c r="AB4" i="1"/>
  <c r="AA4" i="1"/>
  <c r="AD3" i="1"/>
  <c r="AB3" i="1"/>
  <c r="AC3" i="1" s="1"/>
  <c r="AA3" i="1"/>
  <c r="M70" i="1" l="1"/>
  <c r="AD70" i="1" s="1"/>
  <c r="M69" i="1"/>
  <c r="AD69" i="1" s="1"/>
  <c r="U69" i="1"/>
  <c r="AA69" i="1"/>
  <c r="AD68" i="1"/>
  <c r="AA70" i="1"/>
  <c r="AA71" i="1"/>
</calcChain>
</file>

<file path=xl/sharedStrings.xml><?xml version="1.0" encoding="utf-8"?>
<sst xmlns="http://schemas.openxmlformats.org/spreadsheetml/2006/main" count="496" uniqueCount="242">
  <si>
    <t>L.p.</t>
  </si>
  <si>
    <t>Nr ewid.</t>
  </si>
  <si>
    <t>Zadanie nowe/wieloletnie [N/W]</t>
  </si>
  <si>
    <t>Jednostka Samorządu Terytorialnego</t>
  </si>
  <si>
    <t>TERC</t>
  </si>
  <si>
    <t>Powiat</t>
  </si>
  <si>
    <t>Nazwa zadania</t>
  </si>
  <si>
    <t>Rodzaj zadania</t>
  </si>
  <si>
    <t>Długość odcinka (w km)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</si>
  <si>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</si>
  <si>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Ogółem wartość projektu  (w zł)</t>
  </si>
  <si>
    <t>Wnioskowana kwota dofinansowania 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</si>
  <si>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</si>
  <si>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</si>
  <si>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</si>
  <si>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</si>
  <si>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</si>
  <si>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</si>
  <si>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</si>
  <si>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78/A/2025</t>
  </si>
  <si>
    <t>N</t>
  </si>
  <si>
    <t>Gmina Ostrowiec Świętokrzyski</t>
  </si>
  <si>
    <t>ostrowiecki</t>
  </si>
  <si>
    <t>Rozbudowa drogi gminnej nr 302024T - ulicy Nowe Piaski w Ostrowcu Świętokrzyskim</t>
  </si>
  <si>
    <t>B</t>
  </si>
  <si>
    <t>06.2025 05.2026</t>
  </si>
  <si>
    <t>16/A/2025</t>
  </si>
  <si>
    <t>Gmina Raków</t>
  </si>
  <si>
    <t>kielecki</t>
  </si>
  <si>
    <t>Przebudowa drogi gminnej nr 369021T w Szumsku polegająca na budowie chodnika przez wieś</t>
  </si>
  <si>
    <t>P</t>
  </si>
  <si>
    <t>08.2025 07.2026</t>
  </si>
  <si>
    <t>133/A/2025</t>
  </si>
  <si>
    <t>Gmina Pawłów</t>
  </si>
  <si>
    <t>starachowicki</t>
  </si>
  <si>
    <t>Budowa drogi gminnej nr 362015T Jadowniki Dolne - Rzepin Kolonia</t>
  </si>
  <si>
    <t>04.2025 10.2025</t>
  </si>
  <si>
    <t>129/A/2025</t>
  </si>
  <si>
    <t>Gmina Sandomierz</t>
  </si>
  <si>
    <t>sandomierski</t>
  </si>
  <si>
    <t>Przebudowa drogi gminnej nr 374038T (ul. Jaśminowej) w Sandomierzu</t>
  </si>
  <si>
    <t>04.2025 03.2026</t>
  </si>
  <si>
    <t>98/A/2025</t>
  </si>
  <si>
    <t>Gmina Bodzechów</t>
  </si>
  <si>
    <t>Remont drogi gminnej nr 310037T od km 0+000 do km 0+413, ul. Polnej w miejscowości Bodzechów</t>
  </si>
  <si>
    <t>R</t>
  </si>
  <si>
    <t>03.2025 08.2025</t>
  </si>
  <si>
    <t>23/A/2025</t>
  </si>
  <si>
    <t>Gmina Piekoszów</t>
  </si>
  <si>
    <t>Budowa drogi dojazdowej do budynku Zespołu Placówek Oświatowych w Piekoszowie</t>
  </si>
  <si>
    <t>05.2025 10.2025</t>
  </si>
  <si>
    <t>134/A/2025</t>
  </si>
  <si>
    <t>Przebudowa drogi gminnej nr 362023T Chybice - Nieczulice - Etap III</t>
  </si>
  <si>
    <t>156/A/2025</t>
  </si>
  <si>
    <t>Gmina Włoszczowa</t>
  </si>
  <si>
    <t>włoszczowski</t>
  </si>
  <si>
    <t>Przebudowa i odwodnienie ul. Bp. Jaworskiego, ul. Wyszyńskiego we Włoszczowie</t>
  </si>
  <si>
    <t>04.2025 11.2025</t>
  </si>
  <si>
    <t>85/A/2025</t>
  </si>
  <si>
    <t>Gmina Skarżysko-Kamienna</t>
  </si>
  <si>
    <t>skarżyski</t>
  </si>
  <si>
    <t>Przebudowa ul. Bilskiego nr 303007T w Skarżysku - Kamiennej</t>
  </si>
  <si>
    <t>86/A/2025</t>
  </si>
  <si>
    <t>Budowa ul. Bazaltowej nr 303184T w Skarżysku - Kamiennej</t>
  </si>
  <si>
    <t>72/A/2025</t>
  </si>
  <si>
    <t>W</t>
  </si>
  <si>
    <t>Gmina Zagnańsk</t>
  </si>
  <si>
    <t>Budowa drogi ul. Słoneczna msc. Zagnańsk, gmina Zagnańsk - etap II</t>
  </si>
  <si>
    <t>03.2025 11.2026</t>
  </si>
  <si>
    <t>79/A/2025</t>
  </si>
  <si>
    <t>Gmina Morawica</t>
  </si>
  <si>
    <t>Przebudowa ul. Bajecznej w Drochowie Dolnym</t>
  </si>
  <si>
    <t>01.2025 12.2025</t>
  </si>
  <si>
    <t>110/A/2025</t>
  </si>
  <si>
    <t>Gmina Wojciechowice</t>
  </si>
  <si>
    <t>opatowski</t>
  </si>
  <si>
    <t>Przebudowa drogi gminnej nr 004537T Wojciechowice - Bidziny w km od 0+742 do km 1+697</t>
  </si>
  <si>
    <t>05.2025 04.2026</t>
  </si>
  <si>
    <t>111/A/2025</t>
  </si>
  <si>
    <t>Przebudowa drogi gminnej nr 004503T Łukawka - Stodoły-Wieś od km 0+000 do km 0+850</t>
  </si>
  <si>
    <t>55/A/2025</t>
  </si>
  <si>
    <t>Gmina Waśniów</t>
  </si>
  <si>
    <t>Remont drogi nr 393035T Grzegorzowice - Sarnia Zwola na długości 695 mb</t>
  </si>
  <si>
    <t>05.2025 09.2025</t>
  </si>
  <si>
    <t>80/A/2025</t>
  </si>
  <si>
    <t>Przebudowa drogi i chodnika przy drodze gminnej ul. Parkowej w Morawicy</t>
  </si>
  <si>
    <t>178/A/2025</t>
  </si>
  <si>
    <t>Gmina Starachowice</t>
  </si>
  <si>
    <t>Budowa ulicy Bohaterów Westerplatte w Starachowicach</t>
  </si>
  <si>
    <t>100/A/2025</t>
  </si>
  <si>
    <t>Gmina Szydłów</t>
  </si>
  <si>
    <t>staszowski</t>
  </si>
  <si>
    <t>Przebudowa drogi gminnej nr 390020T Grabki Duże - Zielonka przez wieś, od km 0+430 do km 0+690</t>
  </si>
  <si>
    <t>176/A/2025</t>
  </si>
  <si>
    <t>Gmina Staszów</t>
  </si>
  <si>
    <t>Przebudowa ulicy Place w Staszowie</t>
  </si>
  <si>
    <t>04.2025 09.2025</t>
  </si>
  <si>
    <t>51/A/2025</t>
  </si>
  <si>
    <t>Gmina Pińczów</t>
  </si>
  <si>
    <t>pińczowski</t>
  </si>
  <si>
    <t>Remont ulicy Słabskiej w Pińczowie - droga gminna nr 365040T</t>
  </si>
  <si>
    <t>126/A/2025</t>
  </si>
  <si>
    <t>Gmina Połaniec</t>
  </si>
  <si>
    <t>Remont drogi gminnej nr 366153T w msc. Maśnik</t>
  </si>
  <si>
    <t>03.2025 12.2025</t>
  </si>
  <si>
    <t>153/A/2025</t>
  </si>
  <si>
    <t>Gmina Nowy Korczyn</t>
  </si>
  <si>
    <t>buski</t>
  </si>
  <si>
    <t>Przebudowa drogi gminnej nr 353012T Grotniki Duże - Grotniki Małe od km 0+000 do km 0+970 długości 970 mb</t>
  </si>
  <si>
    <t>17/A/2025</t>
  </si>
  <si>
    <t>Gmina Mirzec</t>
  </si>
  <si>
    <t>Rozbudowa drogi gminnej nr 347016T Jagodne Kolonia</t>
  </si>
  <si>
    <t>25/A/2025</t>
  </si>
  <si>
    <t>Gmina Osiek</t>
  </si>
  <si>
    <t>Budowa drogi gminnej łączącej wieś Suchowola z miejscowością Wiązownica</t>
  </si>
  <si>
    <t>04.2025 12.2025</t>
  </si>
  <si>
    <t>175/A/2025</t>
  </si>
  <si>
    <t>Budowa ulicy Małopolskiej w Staszowie</t>
  </si>
  <si>
    <t>03.2025 06.2026</t>
  </si>
  <si>
    <t>154/A/2025</t>
  </si>
  <si>
    <t>Przebudowa drogi gminnej nr 353007T Rzegocin - Badrzychowice - Strożyska od km 4+010 do km 4+830 długości 820 mb</t>
  </si>
  <si>
    <t>30/A/2025</t>
  </si>
  <si>
    <t>Gmina Smyków</t>
  </si>
  <si>
    <t>konecki</t>
  </si>
  <si>
    <t>Przebudowa drogi gminnej nr 382021T - Matyniów - Piaski</t>
  </si>
  <si>
    <t>66/A/2025</t>
  </si>
  <si>
    <t>Gmina Czarnocin</t>
  </si>
  <si>
    <t>kazimierski</t>
  </si>
  <si>
    <t>Przebudowa drogi gminnej nr 317010T Mikołajów - Stropieszyn w m. Sokolina, odcinek od km 0+000 do km 0+505, na dł. 505 mb</t>
  </si>
  <si>
    <t>101/A/2025</t>
  </si>
  <si>
    <t>Przebudowa drogi gminnej nr 390025T Korytnica - Osówka od km 2+610 do km 3+079</t>
  </si>
  <si>
    <t>166/A/2025</t>
  </si>
  <si>
    <t>Gmina Strawczyn</t>
  </si>
  <si>
    <t>Remont drogi gminnej nr 388010T w msc. Hucisko</t>
  </si>
  <si>
    <t>03.2025 10.2025</t>
  </si>
  <si>
    <t>96/A/2025</t>
  </si>
  <si>
    <t>Remont drogi gminnej nr 310041T od km 0+000 do km 0+270, ul. Marcinówka w miejscowości Bodzechów</t>
  </si>
  <si>
    <t>43/A/2025</t>
  </si>
  <si>
    <t>Gmina Gowarczów</t>
  </si>
  <si>
    <t>Przebudowa drogi wewnętrznej w miejscowości Morzywół</t>
  </si>
  <si>
    <t>03.2025 07.2025</t>
  </si>
  <si>
    <t>52/A/2025</t>
  </si>
  <si>
    <t>Remont drogi gminnej nr 365013T relacji Wola Zagojska Dolna - Wola Zagojska Górna</t>
  </si>
  <si>
    <t>67/A/2025</t>
  </si>
  <si>
    <t>Przebudowa drogi w miejscowości Czarnocin, dz. nr ewid. 823, odcinek od km 0+050 do km 0+526, na dł. 476 mb</t>
  </si>
  <si>
    <t>136/A/2025</t>
  </si>
  <si>
    <t>Gmina Chmielnik</t>
  </si>
  <si>
    <t>Remont chodników w ciągu ulicy 1 Maja w Chmielniku</t>
  </si>
  <si>
    <t>05.2025 06.2026</t>
  </si>
  <si>
    <t>74/A/2025</t>
  </si>
  <si>
    <t>Budowa drogi gminnej nr 400003T ul. Borek w Zagnańsku</t>
  </si>
  <si>
    <t>117/A/2025</t>
  </si>
  <si>
    <t>Gmina Klimontów</t>
  </si>
  <si>
    <t>Remont drogi gminnej nr 331056T ul. Rynek w Klimontowie</t>
  </si>
  <si>
    <t>155/A/2025</t>
  </si>
  <si>
    <t>Przebudowa i odwodnienie ul. Bp. Jaworskiego we Włoszczowie</t>
  </si>
  <si>
    <t>159/A/2025</t>
  </si>
  <si>
    <t>Gmina Lipnik</t>
  </si>
  <si>
    <t>Remont drogi gminnej nr 337004T Słabuszewice - Męczennice w miejscowości Słabuszewice na odcinku 1 460 mb od km 0+360 do km 1+820</t>
  </si>
  <si>
    <t>60/A/2025</t>
  </si>
  <si>
    <t>Gmina Krasocin</t>
  </si>
  <si>
    <t>Budowa ul. Zielone Wzgórze, ul. Podgórskiej, ul. Św. Wojciecha, ul. Północnej i ul. Spacerowej w Olesznie ETAP1: ulice Spacerowa, Zielone Wzgórze i Północna</t>
  </si>
  <si>
    <t>160/A/2025</t>
  </si>
  <si>
    <t>Remont drogi gminnej nr 337011T Żurawniki - Szwagierków w miejscowości Malice Kościelne na odcinku 1 200 mb od km 0+980 do km 2+180</t>
  </si>
  <si>
    <t>135/A/2025</t>
  </si>
  <si>
    <t>Remont drogi gminnej nr 362001T Godów Gębice</t>
  </si>
  <si>
    <t>56/A/2025</t>
  </si>
  <si>
    <t>Gmina Michałów</t>
  </si>
  <si>
    <t>Remont drogi gminnej nr 345002T Tomaszów przez wieś od km 1+770 do km 2+860 o długości 1090 mb</t>
  </si>
  <si>
    <t>58/A/2025</t>
  </si>
  <si>
    <t>Gmina Solec-Zdrój</t>
  </si>
  <si>
    <t>Remont drogi gminnej nr 384010T Kików - Zagaje Kikowskie - (Szklanów) w miejscowości Zagaje Kikowskie od km 1+496 do km 1+979 o długości 483 m oraz w miejscowości Kików od km 1+979 do km 2+346 o długości 367 m</t>
  </si>
  <si>
    <t>06.2025 11.2025</t>
  </si>
  <si>
    <t>10/A/2025</t>
  </si>
  <si>
    <t>Gmina Pacanów</t>
  </si>
  <si>
    <t>Remont drogi gminnej nr 361017T Oblekoń "Podchruście" w km 0+760 - 1+465</t>
  </si>
  <si>
    <t>05.2025 11.2025</t>
  </si>
  <si>
    <t>28/A/2025</t>
  </si>
  <si>
    <t>Gmina Końskie</t>
  </si>
  <si>
    <t>Przebudowa drogi gminnej w miejscowości Małachów</t>
  </si>
  <si>
    <t>3/A/2025</t>
  </si>
  <si>
    <t>Gmina Łubnice</t>
  </si>
  <si>
    <t xml:space="preserve">Remont drogi gminnej nr 342071T Beszowa - Wymysłów od km 0+007 do km 0+692 </t>
  </si>
  <si>
    <t>18/A/2025</t>
  </si>
  <si>
    <t>Rozbudowa drogi gminnej nr 347001T Gadka do łąk oraz rozbudowa drogi gminnej nr 347010T Gadka Majorat</t>
  </si>
  <si>
    <t>01.2025 11.2025</t>
  </si>
  <si>
    <t>181/A/2025</t>
  </si>
  <si>
    <t>Gmina Sadowie</t>
  </si>
  <si>
    <t>Przebudowa drogi wewnętrznej w msc. Biskupice o dł. 550 mb, od km 0+000 do km 0+550, dz. ewid. 33/4 i 33/2</t>
  </si>
  <si>
    <t>64/A/2025</t>
  </si>
  <si>
    <t>Remont drogi gminnej nr 374011T (ulicy W. Burka) w Sandomierzu</t>
  </si>
  <si>
    <t>44/A/2025</t>
  </si>
  <si>
    <t>Konecki</t>
  </si>
  <si>
    <t>Przebudowa drogi wewnętrznej, ulicy Zamkowej w Gowarczowie (dz. nr ew. 570)</t>
  </si>
  <si>
    <t>03.2025 09.2025</t>
  </si>
  <si>
    <t>177/A/2025</t>
  </si>
  <si>
    <t>Budowa ulicy Rzeszowskiej w Staszowie</t>
  </si>
  <si>
    <t>161/A/2025</t>
  </si>
  <si>
    <t>Remont drogi gminnej nr 337001T Gołębiów Szlachecki - Wesołówka w miejscowości Międzygórz na odcinku 1 330 mb od km 1+770 do km 3+100</t>
  </si>
  <si>
    <t>65/A/2025</t>
  </si>
  <si>
    <t>Przebudowa drogi gminnej nr 317018T Michałowice - Stradów (Kopanina) - Dębiany, odcinek od km 0+000 do km 0+848 na dł. 848 mb</t>
  </si>
  <si>
    <t>21/A/2025</t>
  </si>
  <si>
    <t>Gmina Opatów</t>
  </si>
  <si>
    <t>Remont drogi gminnej nr 358036T Kobylany - Strzyżowice</t>
  </si>
  <si>
    <t>36/A/2025</t>
  </si>
  <si>
    <t>Gmina Masłów</t>
  </si>
  <si>
    <t>Przebudowa drogi gminnej ul. Kolonia na działce nr ewid. 1201/1 w Dąbrowie</t>
  </si>
  <si>
    <t>41/A/2025</t>
  </si>
  <si>
    <t>Gmina Koprzywnica</t>
  </si>
  <si>
    <t>Przebudowa odcinka drogi gminnej 334023T w miejscowości Sośniczany - dz. nr ewid. 693</t>
  </si>
  <si>
    <t>27/A/2025</t>
  </si>
  <si>
    <t>Przebudowa drogi wewnętrznej w miejscowości Gracuch</t>
  </si>
  <si>
    <t>54/A/2025</t>
  </si>
  <si>
    <t>Remont drogi nr 393024T Sławęcice na długości 345 mb</t>
  </si>
  <si>
    <t>49/A/2025</t>
  </si>
  <si>
    <t>Gmina Ćmielów</t>
  </si>
  <si>
    <t>Przebudowa drogi gminnej nr 318105T ul. Marii Konopnickiej w m. Ćmielów od KM 0+007,00 do 0+344,35 wraz z przebudową skrzyżowania z ul. Małachowską i odwodnienia oraz przebudową i zabezpieczeniem infrastruktury technicznej</t>
  </si>
  <si>
    <t>05.2025 12.2025</t>
  </si>
  <si>
    <t>48/A/2025</t>
  </si>
  <si>
    <t>Przebudowa drogi gminnej nr 318103ZT ul. A. Asnyka w m. Ćmielów na odcinku od KM 0+007,60 do 0+168,80 wraz z przebudową skrzyżowania z ul. Małachowską i odwodnienia oraz przebudową i zabezpieczeniem infrastruktury technicznej</t>
  </si>
  <si>
    <t>1/A/2025</t>
  </si>
  <si>
    <t>Gmina Daleszyce</t>
  </si>
  <si>
    <t>Rozbudowa drogi gminnej nr 319021T w msc. Niwy gm. Daleszyce</t>
  </si>
  <si>
    <t>07.2025 06.2026</t>
  </si>
  <si>
    <t>130/A/2025</t>
  </si>
  <si>
    <t>Gmina Obrazów</t>
  </si>
  <si>
    <t>Remont drogi gminnej nr 4231012T Żurawica - Żurawica od km 0+000 do km 0+525 oraz drogi gminnej ne 4231013T Lenarczyce - Żurawica od km 0+000 do km 0+565 działka o nr ewid. 263 w miejscowości Żurawica</t>
  </si>
  <si>
    <t>37/A/2025</t>
  </si>
  <si>
    <t>Gmina Łopuszno</t>
  </si>
  <si>
    <t>Remont drogi gminnej nr 341052T</t>
  </si>
  <si>
    <t>62/A/2025</t>
  </si>
  <si>
    <t>Gmina Bałtów</t>
  </si>
  <si>
    <t>Remont drogi gminnej 306013T w miejscowości Maksymilianów o długości 992 m w km 0+000 do km 0+922</t>
  </si>
  <si>
    <t>29/A/2025</t>
  </si>
  <si>
    <t>Przebudowa drogi gminnej nr 382010T Matyniów-Sachalin</t>
  </si>
  <si>
    <t>RAZEM, z tego:</t>
  </si>
  <si>
    <t>x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</si>
  <si>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</si>
  <si>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</si>
  <si>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</si>
  <si>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</si>
  <si>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zadanie nowe, W - nowe zadanie wieloletnie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</si>
</sst>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right" vertical="center" wrapText="1"/>
      <protection hidden="1"/>
    </xf>
    <xf numFmtId="4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3" fillId="0" borderId="2" xfId="0" applyNumberFormat="1" applyFont="1" applyBorder="1" applyAlignment="1" applyProtection="1">
      <alignment horizontal="center" vertical="center" wrapText="1"/>
      <protection hidden="1"/>
    </xf>
    <xf numFmtId="4" fontId="4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7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9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3" borderId="7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right" vertical="center" wrapText="1"/>
      <protection hidden="1"/>
    </xf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4" fontId="8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8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165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9" fontId="8" fillId="3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3" fillId="0" borderId="0" xfId="2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 3" xfId="2" xr:uid="{F9317358-2111-4876-AD8B-A4A4829C03F0}"/>
    <cellStyle name="Procentowy 2" xfId="1" xr:uid="{A9073397-007F-4A44-81E5-9EF4F32EFD33}"/>
  </cellStyles>
  <dxfs count="26"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4A6FF-441A-4F83-8241-3F960E9DFBBB}">
  <sheetPr>
    <pageSetUpPr fitToPage="1"/>
  </sheetPr>
  <dimension ref="A1:AD76"/>
  <sheetViews>
    <sheetView showGridLines="0" tabSelected="1" view="pageBreakPreview" topLeftCell="J1" zoomScale="90" zoomScaleNormal="80" zoomScaleSheetLayoutView="90" workbookViewId="0">
      <selection activeCell="AA1" sqref="AA1:AD1048576"/>
    </sheetView>
  </sheetViews>
  <sheetFormatPr defaultColWidth="9.140625" defaultRowHeight="15" x14ac:dyDescent="0.25"/>
  <cols>
    <col min="1" max="1" width="5.7109375" style="1" customWidth="1"/>
    <col min="2" max="2" width="13.7109375" style="1" customWidth="1"/>
    <col min="3" max="3" width="17.7109375" style="1" customWidth="1"/>
    <col min="4" max="4" width="15.7109375" style="1" customWidth="1"/>
    <col min="5" max="5" width="12" style="1" customWidth="1"/>
    <col min="6" max="6" width="15.7109375" style="1" customWidth="1"/>
    <col min="7" max="7" width="53.7109375" style="1" customWidth="1"/>
    <col min="8" max="8" width="13.7109375" style="1" customWidth="1"/>
    <col min="9" max="10" width="14.7109375" style="1" customWidth="1"/>
    <col min="11" max="13" width="15.7109375" style="1" customWidth="1"/>
    <col min="14" max="14" width="15.7109375" style="3" customWidth="1"/>
    <col min="15" max="19" width="11.7109375" style="1" customWidth="1"/>
    <col min="20" max="22" width="15.7109375" style="1" customWidth="1"/>
    <col min="23" max="26" width="11.7109375" style="1" customWidth="1"/>
    <col min="27" max="30" width="15.7109375" style="1" hidden="1" customWidth="1"/>
    <col min="31" max="16384" width="9.140625" style="1"/>
  </cols>
  <sheetData>
    <row r="1" spans="1:30" ht="24" customHeight="1" x14ac:dyDescent="0.25">
      <c r="A1" s="66" t="s">
        <v>0</v>
      </c>
      <c r="B1" s="66" t="s">
        <v>1</v>
      </c>
      <c r="C1" s="73" t="s">
        <v>2</v>
      </c>
      <c r="D1" s="64" t="s">
        <v>3</v>
      </c>
      <c r="E1" s="64" t="s">
        <v>4</v>
      </c>
      <c r="F1" s="64" t="s">
        <v>5</v>
      </c>
      <c r="G1" s="66" t="s">
        <v>6</v>
      </c>
      <c r="H1" s="66" t="s">
        <v>7</v>
      </c>
      <c r="I1" s="66" t="s">
        <v>8</v>
      </c>
      <c r="J1" s="66" t="s">
        <v>9</v>
      </c>
      <c r="K1" s="66" t="s">
        <v>10</v>
      </c>
      <c r="L1" s="66" t="s">
        <v>11</v>
      </c>
      <c r="M1" s="64" t="s">
        <v>12</v>
      </c>
      <c r="N1" s="66" t="s">
        <v>13</v>
      </c>
      <c r="O1" s="67" t="s">
        <v>14</v>
      </c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30" ht="24" customHeight="1" x14ac:dyDescent="0.25">
      <c r="A2" s="66"/>
      <c r="B2" s="66"/>
      <c r="C2" s="67"/>
      <c r="D2" s="65"/>
      <c r="E2" s="65"/>
      <c r="F2" s="65"/>
      <c r="G2" s="66"/>
      <c r="H2" s="66"/>
      <c r="I2" s="66"/>
      <c r="J2" s="66"/>
      <c r="K2" s="66"/>
      <c r="L2" s="66"/>
      <c r="M2" s="65"/>
      <c r="N2" s="66"/>
      <c r="O2" s="2">
        <v>2019</v>
      </c>
      <c r="P2" s="2">
        <v>2020</v>
      </c>
      <c r="Q2" s="2">
        <v>2021</v>
      </c>
      <c r="R2" s="2">
        <v>2022</v>
      </c>
      <c r="S2" s="2">
        <v>2023</v>
      </c>
      <c r="T2" s="2">
        <v>2024</v>
      </c>
      <c r="U2" s="2">
        <v>2025</v>
      </c>
      <c r="V2" s="2">
        <v>2026</v>
      </c>
      <c r="W2" s="2">
        <v>2027</v>
      </c>
      <c r="X2" s="2">
        <v>2028</v>
      </c>
      <c r="Y2" s="2">
        <v>2029</v>
      </c>
      <c r="Z2" s="2">
        <v>2030</v>
      </c>
      <c r="AA2" s="3" t="s">
        <v>15</v>
      </c>
      <c r="AB2" s="3" t="s">
        <v>16</v>
      </c>
      <c r="AC2" s="3" t="s">
        <v>17</v>
      </c>
      <c r="AD2" s="3" t="s">
        <v>18</v>
      </c>
    </row>
    <row r="3" spans="1:30" ht="24" x14ac:dyDescent="0.25">
      <c r="A3" s="4">
        <v>1</v>
      </c>
      <c r="B3" s="5" t="s">
        <v>19</v>
      </c>
      <c r="C3" s="6" t="s">
        <v>20</v>
      </c>
      <c r="D3" s="7" t="s">
        <v>21</v>
      </c>
      <c r="E3" s="8">
        <v>2607011</v>
      </c>
      <c r="F3" s="7" t="s">
        <v>22</v>
      </c>
      <c r="G3" s="9" t="s">
        <v>23</v>
      </c>
      <c r="H3" s="7" t="s">
        <v>24</v>
      </c>
      <c r="I3" s="10">
        <v>0.158</v>
      </c>
      <c r="J3" s="9" t="s">
        <v>25</v>
      </c>
      <c r="K3" s="11">
        <v>1750439.58</v>
      </c>
      <c r="L3" s="12">
        <v>1400351</v>
      </c>
      <c r="M3" s="12">
        <v>350088.58</v>
      </c>
      <c r="N3" s="13">
        <v>0.8</v>
      </c>
      <c r="O3" s="14">
        <v>0</v>
      </c>
      <c r="P3" s="14">
        <v>0</v>
      </c>
      <c r="Q3" s="15">
        <v>0</v>
      </c>
      <c r="R3" s="15">
        <v>0</v>
      </c>
      <c r="S3" s="15">
        <v>0</v>
      </c>
      <c r="T3" s="16">
        <v>0</v>
      </c>
      <c r="U3" s="17">
        <v>1400351</v>
      </c>
      <c r="V3" s="18"/>
      <c r="W3" s="19"/>
      <c r="X3" s="19"/>
      <c r="Y3" s="19"/>
      <c r="Z3" s="19"/>
      <c r="AA3" s="3" t="b">
        <f t="shared" ref="AA3" si="0">L3=SUM(O3:Z3)</f>
        <v>1</v>
      </c>
      <c r="AB3" s="20">
        <f t="shared" ref="AB3:AB66" si="1">ROUND(L3/K3,4)</f>
        <v>0.8</v>
      </c>
      <c r="AC3" s="21" t="b">
        <f t="shared" ref="AC3:AC66" si="2">AB3=N3</f>
        <v>1</v>
      </c>
      <c r="AD3" s="21" t="b">
        <f t="shared" ref="AD3:AD66" si="3">K3=L3+M3</f>
        <v>1</v>
      </c>
    </row>
    <row r="4" spans="1:30" ht="24" x14ac:dyDescent="0.25">
      <c r="A4" s="4">
        <v>2</v>
      </c>
      <c r="B4" s="5" t="s">
        <v>26</v>
      </c>
      <c r="C4" s="6" t="s">
        <v>20</v>
      </c>
      <c r="D4" s="7" t="s">
        <v>27</v>
      </c>
      <c r="E4" s="8">
        <v>2604162</v>
      </c>
      <c r="F4" s="7" t="s">
        <v>28</v>
      </c>
      <c r="G4" s="9" t="s">
        <v>29</v>
      </c>
      <c r="H4" s="7" t="s">
        <v>30</v>
      </c>
      <c r="I4" s="10">
        <v>0.95899999999999996</v>
      </c>
      <c r="J4" s="9" t="s">
        <v>31</v>
      </c>
      <c r="K4" s="11">
        <v>2201094.4500000002</v>
      </c>
      <c r="L4" s="12">
        <v>1760875</v>
      </c>
      <c r="M4" s="12">
        <v>440219.45</v>
      </c>
      <c r="N4" s="13">
        <v>0.8</v>
      </c>
      <c r="O4" s="14">
        <v>0</v>
      </c>
      <c r="P4" s="14">
        <v>0</v>
      </c>
      <c r="Q4" s="15">
        <v>0</v>
      </c>
      <c r="R4" s="15">
        <v>0</v>
      </c>
      <c r="S4" s="15">
        <v>0</v>
      </c>
      <c r="T4" s="16">
        <v>0</v>
      </c>
      <c r="U4" s="17">
        <v>1760875</v>
      </c>
      <c r="V4" s="18"/>
      <c r="W4" s="19"/>
      <c r="X4" s="19"/>
      <c r="Y4" s="19"/>
      <c r="Z4" s="19"/>
      <c r="AA4" s="3" t="b">
        <f t="shared" ref="AA4:AA7" si="4">L4=SUM(O4:Z4)</f>
        <v>1</v>
      </c>
      <c r="AB4" s="20">
        <f t="shared" si="1"/>
        <v>0.8</v>
      </c>
      <c r="AC4" s="21" t="b">
        <f t="shared" si="2"/>
        <v>1</v>
      </c>
      <c r="AD4" s="21" t="b">
        <f t="shared" si="3"/>
        <v>1</v>
      </c>
    </row>
    <row r="5" spans="1:30" ht="24" x14ac:dyDescent="0.25">
      <c r="A5" s="4">
        <v>3</v>
      </c>
      <c r="B5" s="5" t="s">
        <v>32</v>
      </c>
      <c r="C5" s="6" t="s">
        <v>20</v>
      </c>
      <c r="D5" s="7" t="s">
        <v>33</v>
      </c>
      <c r="E5" s="8">
        <v>2611042</v>
      </c>
      <c r="F5" s="7" t="s">
        <v>34</v>
      </c>
      <c r="G5" s="9" t="s">
        <v>35</v>
      </c>
      <c r="H5" s="7" t="s">
        <v>24</v>
      </c>
      <c r="I5" s="10">
        <v>0.59799999999999998</v>
      </c>
      <c r="J5" s="9" t="s">
        <v>36</v>
      </c>
      <c r="K5" s="11">
        <v>985288.36</v>
      </c>
      <c r="L5" s="12">
        <v>788230</v>
      </c>
      <c r="M5" s="12">
        <v>197058.36</v>
      </c>
      <c r="N5" s="13">
        <v>0.8</v>
      </c>
      <c r="O5" s="14">
        <v>0</v>
      </c>
      <c r="P5" s="14">
        <v>0</v>
      </c>
      <c r="Q5" s="15">
        <v>0</v>
      </c>
      <c r="R5" s="15">
        <v>0</v>
      </c>
      <c r="S5" s="15">
        <v>0</v>
      </c>
      <c r="T5" s="16">
        <v>0</v>
      </c>
      <c r="U5" s="17">
        <v>788230</v>
      </c>
      <c r="V5" s="18"/>
      <c r="W5" s="19"/>
      <c r="X5" s="19"/>
      <c r="Y5" s="19"/>
      <c r="Z5" s="19"/>
      <c r="AA5" s="3" t="b">
        <f t="shared" si="4"/>
        <v>1</v>
      </c>
      <c r="AB5" s="20">
        <f t="shared" si="1"/>
        <v>0.8</v>
      </c>
      <c r="AC5" s="21" t="b">
        <f t="shared" si="2"/>
        <v>1</v>
      </c>
      <c r="AD5" s="21" t="b">
        <f t="shared" si="3"/>
        <v>1</v>
      </c>
    </row>
    <row r="6" spans="1:30" ht="24" x14ac:dyDescent="0.25">
      <c r="A6" s="4">
        <v>4</v>
      </c>
      <c r="B6" s="22" t="s">
        <v>37</v>
      </c>
      <c r="C6" s="6" t="s">
        <v>20</v>
      </c>
      <c r="D6" s="7" t="s">
        <v>38</v>
      </c>
      <c r="E6" s="8">
        <v>2609011</v>
      </c>
      <c r="F6" s="7" t="s">
        <v>39</v>
      </c>
      <c r="G6" s="9" t="s">
        <v>40</v>
      </c>
      <c r="H6" s="7" t="s">
        <v>30</v>
      </c>
      <c r="I6" s="10">
        <v>0.46700000000000003</v>
      </c>
      <c r="J6" s="9" t="s">
        <v>41</v>
      </c>
      <c r="K6" s="11">
        <v>2097418.7799999998</v>
      </c>
      <c r="L6" s="12">
        <v>1258451</v>
      </c>
      <c r="M6" s="12">
        <v>838967.7799999998</v>
      </c>
      <c r="N6" s="13">
        <v>0.6</v>
      </c>
      <c r="O6" s="14">
        <v>0</v>
      </c>
      <c r="P6" s="14">
        <v>0</v>
      </c>
      <c r="Q6" s="15">
        <v>0</v>
      </c>
      <c r="R6" s="15">
        <v>0</v>
      </c>
      <c r="S6" s="15">
        <v>0</v>
      </c>
      <c r="T6" s="16">
        <v>0</v>
      </c>
      <c r="U6" s="17">
        <v>1258451</v>
      </c>
      <c r="V6" s="18"/>
      <c r="W6" s="19"/>
      <c r="X6" s="19"/>
      <c r="Y6" s="19"/>
      <c r="Z6" s="19"/>
      <c r="AA6" s="3" t="b">
        <f t="shared" si="4"/>
        <v>1</v>
      </c>
      <c r="AB6" s="20">
        <f t="shared" si="1"/>
        <v>0.6</v>
      </c>
      <c r="AC6" s="21" t="b">
        <f t="shared" si="2"/>
        <v>1</v>
      </c>
      <c r="AD6" s="21" t="b">
        <f t="shared" si="3"/>
        <v>1</v>
      </c>
    </row>
    <row r="7" spans="1:30" ht="24" x14ac:dyDescent="0.25">
      <c r="A7" s="4">
        <v>5</v>
      </c>
      <c r="B7" s="22" t="s">
        <v>42</v>
      </c>
      <c r="C7" s="6" t="s">
        <v>20</v>
      </c>
      <c r="D7" s="7" t="s">
        <v>43</v>
      </c>
      <c r="E7" s="8">
        <v>2607032</v>
      </c>
      <c r="F7" s="7" t="s">
        <v>22</v>
      </c>
      <c r="G7" s="9" t="s">
        <v>44</v>
      </c>
      <c r="H7" s="7" t="s">
        <v>45</v>
      </c>
      <c r="I7" s="10">
        <v>0.41299999999999998</v>
      </c>
      <c r="J7" s="9" t="s">
        <v>46</v>
      </c>
      <c r="K7" s="11">
        <v>413689.14</v>
      </c>
      <c r="L7" s="12">
        <v>330951</v>
      </c>
      <c r="M7" s="12">
        <v>82738.140000000014</v>
      </c>
      <c r="N7" s="13">
        <v>0.8</v>
      </c>
      <c r="O7" s="14">
        <v>0</v>
      </c>
      <c r="P7" s="14">
        <v>0</v>
      </c>
      <c r="Q7" s="15">
        <v>0</v>
      </c>
      <c r="R7" s="15">
        <v>0</v>
      </c>
      <c r="S7" s="15">
        <v>0</v>
      </c>
      <c r="T7" s="16">
        <v>0</v>
      </c>
      <c r="U7" s="17">
        <v>330951</v>
      </c>
      <c r="V7" s="18"/>
      <c r="W7" s="19"/>
      <c r="X7" s="19"/>
      <c r="Y7" s="19"/>
      <c r="Z7" s="19"/>
      <c r="AA7" s="3" t="b">
        <f t="shared" si="4"/>
        <v>1</v>
      </c>
      <c r="AB7" s="20">
        <f t="shared" si="1"/>
        <v>0.8</v>
      </c>
      <c r="AC7" s="21" t="b">
        <f t="shared" si="2"/>
        <v>1</v>
      </c>
      <c r="AD7" s="21" t="b">
        <f t="shared" si="3"/>
        <v>1</v>
      </c>
    </row>
    <row r="8" spans="1:30" ht="24" x14ac:dyDescent="0.25">
      <c r="A8" s="4">
        <v>6</v>
      </c>
      <c r="B8" s="22" t="s">
        <v>47</v>
      </c>
      <c r="C8" s="6" t="s">
        <v>20</v>
      </c>
      <c r="D8" s="7" t="s">
        <v>48</v>
      </c>
      <c r="E8" s="8">
        <v>2604143</v>
      </c>
      <c r="F8" s="7" t="s">
        <v>28</v>
      </c>
      <c r="G8" s="9" t="s">
        <v>49</v>
      </c>
      <c r="H8" s="7" t="s">
        <v>24</v>
      </c>
      <c r="I8" s="10">
        <v>0.379</v>
      </c>
      <c r="J8" s="9" t="s">
        <v>50</v>
      </c>
      <c r="K8" s="11">
        <v>5205364.88</v>
      </c>
      <c r="L8" s="12">
        <v>4164291</v>
      </c>
      <c r="M8" s="12">
        <v>1041073.8799999999</v>
      </c>
      <c r="N8" s="13">
        <v>0.8</v>
      </c>
      <c r="O8" s="14">
        <v>0</v>
      </c>
      <c r="P8" s="14">
        <v>0</v>
      </c>
      <c r="Q8" s="15">
        <v>0</v>
      </c>
      <c r="R8" s="15">
        <v>0</v>
      </c>
      <c r="S8" s="15">
        <v>0</v>
      </c>
      <c r="T8" s="16">
        <v>0</v>
      </c>
      <c r="U8" s="17">
        <v>4164291</v>
      </c>
      <c r="V8" s="18"/>
      <c r="W8" s="19"/>
      <c r="X8" s="19"/>
      <c r="Y8" s="19"/>
      <c r="Z8" s="19"/>
      <c r="AA8" s="3" t="b">
        <f t="shared" ref="AA8:AA71" si="5">L8=SUM(O8:Z8)</f>
        <v>1</v>
      </c>
      <c r="AB8" s="20">
        <f t="shared" si="1"/>
        <v>0.8</v>
      </c>
      <c r="AC8" s="21" t="b">
        <f t="shared" si="2"/>
        <v>1</v>
      </c>
      <c r="AD8" s="21" t="b">
        <f t="shared" si="3"/>
        <v>1</v>
      </c>
    </row>
    <row r="9" spans="1:30" ht="24" x14ac:dyDescent="0.25">
      <c r="A9" s="4">
        <v>7</v>
      </c>
      <c r="B9" s="22" t="s">
        <v>51</v>
      </c>
      <c r="C9" s="6" t="s">
        <v>20</v>
      </c>
      <c r="D9" s="7" t="s">
        <v>33</v>
      </c>
      <c r="E9" s="8">
        <v>2611042</v>
      </c>
      <c r="F9" s="7" t="s">
        <v>34</v>
      </c>
      <c r="G9" s="9" t="s">
        <v>52</v>
      </c>
      <c r="H9" s="7" t="s">
        <v>30</v>
      </c>
      <c r="I9" s="10">
        <v>0.34699999999999998</v>
      </c>
      <c r="J9" s="9" t="s">
        <v>36</v>
      </c>
      <c r="K9" s="11">
        <v>950619.81</v>
      </c>
      <c r="L9" s="12">
        <v>760495</v>
      </c>
      <c r="M9" s="12">
        <v>190124.81000000006</v>
      </c>
      <c r="N9" s="13">
        <v>0.8</v>
      </c>
      <c r="O9" s="14">
        <v>0</v>
      </c>
      <c r="P9" s="14">
        <v>0</v>
      </c>
      <c r="Q9" s="15">
        <v>0</v>
      </c>
      <c r="R9" s="15">
        <v>0</v>
      </c>
      <c r="S9" s="15">
        <v>0</v>
      </c>
      <c r="T9" s="16">
        <v>0</v>
      </c>
      <c r="U9" s="17">
        <v>760495</v>
      </c>
      <c r="V9" s="18"/>
      <c r="W9" s="19"/>
      <c r="X9" s="19"/>
      <c r="Y9" s="19"/>
      <c r="Z9" s="19"/>
      <c r="AA9" s="3" t="b">
        <f t="shared" si="5"/>
        <v>1</v>
      </c>
      <c r="AB9" s="20">
        <f t="shared" si="1"/>
        <v>0.8</v>
      </c>
      <c r="AC9" s="21" t="b">
        <f t="shared" si="2"/>
        <v>1</v>
      </c>
      <c r="AD9" s="21" t="b">
        <f t="shared" si="3"/>
        <v>1</v>
      </c>
    </row>
    <row r="10" spans="1:30" ht="24" x14ac:dyDescent="0.25">
      <c r="A10" s="4">
        <v>8</v>
      </c>
      <c r="B10" s="22" t="s">
        <v>53</v>
      </c>
      <c r="C10" s="6" t="s">
        <v>20</v>
      </c>
      <c r="D10" s="7" t="s">
        <v>54</v>
      </c>
      <c r="E10" s="8">
        <v>2613063</v>
      </c>
      <c r="F10" s="7" t="s">
        <v>55</v>
      </c>
      <c r="G10" s="9" t="s">
        <v>56</v>
      </c>
      <c r="H10" s="7" t="s">
        <v>30</v>
      </c>
      <c r="I10" s="10">
        <v>0.311</v>
      </c>
      <c r="J10" s="9" t="s">
        <v>57</v>
      </c>
      <c r="K10" s="11">
        <v>1827067.43</v>
      </c>
      <c r="L10" s="12">
        <v>1278947</v>
      </c>
      <c r="M10" s="12">
        <v>548120.42999999993</v>
      </c>
      <c r="N10" s="13">
        <v>0.7</v>
      </c>
      <c r="O10" s="14">
        <v>0</v>
      </c>
      <c r="P10" s="14">
        <v>0</v>
      </c>
      <c r="Q10" s="15">
        <v>0</v>
      </c>
      <c r="R10" s="15">
        <v>0</v>
      </c>
      <c r="S10" s="15">
        <v>0</v>
      </c>
      <c r="T10" s="16">
        <v>0</v>
      </c>
      <c r="U10" s="17">
        <v>1278947</v>
      </c>
      <c r="V10" s="18"/>
      <c r="W10" s="19"/>
      <c r="X10" s="19"/>
      <c r="Y10" s="19"/>
      <c r="Z10" s="19"/>
      <c r="AA10" s="3" t="b">
        <f t="shared" si="5"/>
        <v>1</v>
      </c>
      <c r="AB10" s="20">
        <f t="shared" si="1"/>
        <v>0.7</v>
      </c>
      <c r="AC10" s="21" t="b">
        <f t="shared" si="2"/>
        <v>1</v>
      </c>
      <c r="AD10" s="21" t="b">
        <f t="shared" si="3"/>
        <v>1</v>
      </c>
    </row>
    <row r="11" spans="1:30" ht="24" x14ac:dyDescent="0.25">
      <c r="A11" s="4">
        <v>9</v>
      </c>
      <c r="B11" s="5" t="s">
        <v>58</v>
      </c>
      <c r="C11" s="23" t="s">
        <v>20</v>
      </c>
      <c r="D11" s="7" t="s">
        <v>59</v>
      </c>
      <c r="E11" s="8">
        <v>2610011</v>
      </c>
      <c r="F11" s="7" t="s">
        <v>60</v>
      </c>
      <c r="G11" s="24" t="s">
        <v>61</v>
      </c>
      <c r="H11" s="7" t="s">
        <v>30</v>
      </c>
      <c r="I11" s="25">
        <v>0.29899999999999999</v>
      </c>
      <c r="J11" s="24" t="s">
        <v>41</v>
      </c>
      <c r="K11" s="11">
        <v>5216659.4800000004</v>
      </c>
      <c r="L11" s="12">
        <v>4173327</v>
      </c>
      <c r="M11" s="12">
        <v>1043332.4800000004</v>
      </c>
      <c r="N11" s="13">
        <v>0.8</v>
      </c>
      <c r="O11" s="26">
        <v>0</v>
      </c>
      <c r="P11" s="26">
        <v>0</v>
      </c>
      <c r="Q11" s="27">
        <v>0</v>
      </c>
      <c r="R11" s="27">
        <v>0</v>
      </c>
      <c r="S11" s="27">
        <v>0</v>
      </c>
      <c r="T11" s="17">
        <v>0</v>
      </c>
      <c r="U11" s="17">
        <v>4173327</v>
      </c>
      <c r="V11" s="28"/>
      <c r="W11" s="19"/>
      <c r="X11" s="19"/>
      <c r="Y11" s="19"/>
      <c r="Z11" s="19"/>
      <c r="AA11" s="3" t="b">
        <f t="shared" si="5"/>
        <v>1</v>
      </c>
      <c r="AB11" s="20">
        <f t="shared" si="1"/>
        <v>0.8</v>
      </c>
      <c r="AC11" s="21" t="b">
        <f t="shared" si="2"/>
        <v>1</v>
      </c>
      <c r="AD11" s="21" t="b">
        <f t="shared" si="3"/>
        <v>1</v>
      </c>
    </row>
    <row r="12" spans="1:30" ht="24" x14ac:dyDescent="0.25">
      <c r="A12" s="4">
        <v>10</v>
      </c>
      <c r="B12" s="22" t="s">
        <v>62</v>
      </c>
      <c r="C12" s="6" t="s">
        <v>20</v>
      </c>
      <c r="D12" s="7" t="s">
        <v>59</v>
      </c>
      <c r="E12" s="8">
        <v>2610011</v>
      </c>
      <c r="F12" s="7" t="s">
        <v>60</v>
      </c>
      <c r="G12" s="9" t="s">
        <v>63</v>
      </c>
      <c r="H12" s="7" t="s">
        <v>24</v>
      </c>
      <c r="I12" s="10">
        <v>0.20499999999999999</v>
      </c>
      <c r="J12" s="9" t="s">
        <v>41</v>
      </c>
      <c r="K12" s="11">
        <v>1753475.04</v>
      </c>
      <c r="L12" s="12">
        <v>1402780</v>
      </c>
      <c r="M12" s="12">
        <v>350695.04000000004</v>
      </c>
      <c r="N12" s="13">
        <v>0.8</v>
      </c>
      <c r="O12" s="14">
        <v>0</v>
      </c>
      <c r="P12" s="14">
        <v>0</v>
      </c>
      <c r="Q12" s="15">
        <v>0</v>
      </c>
      <c r="R12" s="15">
        <v>0</v>
      </c>
      <c r="S12" s="15">
        <v>0</v>
      </c>
      <c r="T12" s="16">
        <v>0</v>
      </c>
      <c r="U12" s="17">
        <v>1402780</v>
      </c>
      <c r="V12" s="18"/>
      <c r="W12" s="19"/>
      <c r="X12" s="19"/>
      <c r="Y12" s="19"/>
      <c r="Z12" s="19"/>
      <c r="AA12" s="3" t="b">
        <f t="shared" si="5"/>
        <v>1</v>
      </c>
      <c r="AB12" s="20">
        <f t="shared" si="1"/>
        <v>0.8</v>
      </c>
      <c r="AC12" s="21" t="b">
        <f t="shared" si="2"/>
        <v>1</v>
      </c>
      <c r="AD12" s="21" t="b">
        <f t="shared" si="3"/>
        <v>1</v>
      </c>
    </row>
    <row r="13" spans="1:30" ht="24" x14ac:dyDescent="0.25">
      <c r="A13" s="29">
        <v>11</v>
      </c>
      <c r="B13" s="30" t="s">
        <v>64</v>
      </c>
      <c r="C13" s="31" t="s">
        <v>65</v>
      </c>
      <c r="D13" s="32" t="s">
        <v>66</v>
      </c>
      <c r="E13" s="33">
        <v>2604192</v>
      </c>
      <c r="F13" s="32" t="s">
        <v>28</v>
      </c>
      <c r="G13" s="34" t="s">
        <v>67</v>
      </c>
      <c r="H13" s="32" t="s">
        <v>24</v>
      </c>
      <c r="I13" s="35">
        <v>0.14499999999999999</v>
      </c>
      <c r="J13" s="34" t="s">
        <v>68</v>
      </c>
      <c r="K13" s="36">
        <v>2549514.39</v>
      </c>
      <c r="L13" s="37">
        <v>2039611</v>
      </c>
      <c r="M13" s="37">
        <v>509903.39000000013</v>
      </c>
      <c r="N13" s="38">
        <v>0.8</v>
      </c>
      <c r="O13" s="39">
        <v>0</v>
      </c>
      <c r="P13" s="39">
        <v>0</v>
      </c>
      <c r="Q13" s="40">
        <v>0</v>
      </c>
      <c r="R13" s="40">
        <v>0</v>
      </c>
      <c r="S13" s="40">
        <v>0</v>
      </c>
      <c r="T13" s="41">
        <v>0</v>
      </c>
      <c r="U13" s="42">
        <v>400000</v>
      </c>
      <c r="V13" s="43">
        <v>1639611</v>
      </c>
      <c r="W13" s="19"/>
      <c r="X13" s="19"/>
      <c r="Y13" s="19"/>
      <c r="Z13" s="19"/>
      <c r="AA13" s="3" t="b">
        <f t="shared" si="5"/>
        <v>1</v>
      </c>
      <c r="AB13" s="20">
        <f t="shared" si="1"/>
        <v>0.8</v>
      </c>
      <c r="AC13" s="21" t="b">
        <f t="shared" si="2"/>
        <v>1</v>
      </c>
      <c r="AD13" s="21" t="b">
        <f t="shared" si="3"/>
        <v>1</v>
      </c>
    </row>
    <row r="14" spans="1:30" x14ac:dyDescent="0.25">
      <c r="A14" s="4">
        <v>12</v>
      </c>
      <c r="B14" s="22" t="s">
        <v>69</v>
      </c>
      <c r="C14" s="6" t="s">
        <v>20</v>
      </c>
      <c r="D14" s="7" t="s">
        <v>70</v>
      </c>
      <c r="E14" s="8">
        <v>2604123</v>
      </c>
      <c r="F14" s="7" t="s">
        <v>28</v>
      </c>
      <c r="G14" s="9" t="s">
        <v>71</v>
      </c>
      <c r="H14" s="7" t="s">
        <v>30</v>
      </c>
      <c r="I14" s="10">
        <v>1.089</v>
      </c>
      <c r="J14" s="9" t="s">
        <v>72</v>
      </c>
      <c r="K14" s="11">
        <v>2703016.01</v>
      </c>
      <c r="L14" s="12">
        <v>1621809</v>
      </c>
      <c r="M14" s="12">
        <v>1081207.0099999998</v>
      </c>
      <c r="N14" s="13">
        <v>0.6</v>
      </c>
      <c r="O14" s="14">
        <v>0</v>
      </c>
      <c r="P14" s="14">
        <v>0</v>
      </c>
      <c r="Q14" s="15">
        <v>0</v>
      </c>
      <c r="R14" s="15">
        <v>0</v>
      </c>
      <c r="S14" s="15">
        <v>0</v>
      </c>
      <c r="T14" s="16">
        <v>0</v>
      </c>
      <c r="U14" s="17">
        <v>1621809</v>
      </c>
      <c r="V14" s="18"/>
      <c r="W14" s="19"/>
      <c r="X14" s="19"/>
      <c r="Y14" s="19"/>
      <c r="Z14" s="19"/>
      <c r="AA14" s="3" t="b">
        <f t="shared" si="5"/>
        <v>1</v>
      </c>
      <c r="AB14" s="20">
        <f t="shared" si="1"/>
        <v>0.6</v>
      </c>
      <c r="AC14" s="21" t="b">
        <f t="shared" si="2"/>
        <v>1</v>
      </c>
      <c r="AD14" s="21" t="b">
        <f t="shared" si="3"/>
        <v>1</v>
      </c>
    </row>
    <row r="15" spans="1:30" ht="24" x14ac:dyDescent="0.25">
      <c r="A15" s="4">
        <v>13</v>
      </c>
      <c r="B15" s="22" t="s">
        <v>73</v>
      </c>
      <c r="C15" s="6" t="s">
        <v>20</v>
      </c>
      <c r="D15" s="7" t="s">
        <v>74</v>
      </c>
      <c r="E15" s="8">
        <v>2606082</v>
      </c>
      <c r="F15" s="7" t="s">
        <v>75</v>
      </c>
      <c r="G15" s="9" t="s">
        <v>76</v>
      </c>
      <c r="H15" s="7" t="s">
        <v>30</v>
      </c>
      <c r="I15" s="10">
        <v>0.95499999999999996</v>
      </c>
      <c r="J15" s="9" t="s">
        <v>77</v>
      </c>
      <c r="K15" s="11">
        <v>1378005.37</v>
      </c>
      <c r="L15" s="12">
        <v>1102404</v>
      </c>
      <c r="M15" s="12">
        <v>275601.37000000011</v>
      </c>
      <c r="N15" s="13">
        <v>0.8</v>
      </c>
      <c r="O15" s="14">
        <v>0</v>
      </c>
      <c r="P15" s="14">
        <v>0</v>
      </c>
      <c r="Q15" s="15">
        <v>0</v>
      </c>
      <c r="R15" s="15">
        <v>0</v>
      </c>
      <c r="S15" s="15">
        <v>0</v>
      </c>
      <c r="T15" s="16">
        <v>0</v>
      </c>
      <c r="U15" s="17">
        <v>1102404</v>
      </c>
      <c r="V15" s="18"/>
      <c r="W15" s="19"/>
      <c r="X15" s="19"/>
      <c r="Y15" s="19"/>
      <c r="Z15" s="19"/>
      <c r="AA15" s="3" t="b">
        <f t="shared" si="5"/>
        <v>1</v>
      </c>
      <c r="AB15" s="20">
        <f t="shared" si="1"/>
        <v>0.8</v>
      </c>
      <c r="AC15" s="21" t="b">
        <f t="shared" si="2"/>
        <v>1</v>
      </c>
      <c r="AD15" s="21" t="b">
        <f t="shared" si="3"/>
        <v>1</v>
      </c>
    </row>
    <row r="16" spans="1:30" ht="24" x14ac:dyDescent="0.25">
      <c r="A16" s="4">
        <v>14</v>
      </c>
      <c r="B16" s="22" t="s">
        <v>78</v>
      </c>
      <c r="C16" s="6" t="s">
        <v>20</v>
      </c>
      <c r="D16" s="7" t="s">
        <v>74</v>
      </c>
      <c r="E16" s="8">
        <v>2606082</v>
      </c>
      <c r="F16" s="7" t="s">
        <v>75</v>
      </c>
      <c r="G16" s="9" t="s">
        <v>79</v>
      </c>
      <c r="H16" s="7" t="s">
        <v>30</v>
      </c>
      <c r="I16" s="10">
        <v>0.85</v>
      </c>
      <c r="J16" s="9" t="s">
        <v>77</v>
      </c>
      <c r="K16" s="11">
        <v>693246.87</v>
      </c>
      <c r="L16" s="12">
        <v>554597</v>
      </c>
      <c r="M16" s="12">
        <v>138649.87</v>
      </c>
      <c r="N16" s="13">
        <v>0.8</v>
      </c>
      <c r="O16" s="14">
        <v>0</v>
      </c>
      <c r="P16" s="14">
        <v>0</v>
      </c>
      <c r="Q16" s="15">
        <v>0</v>
      </c>
      <c r="R16" s="15">
        <v>0</v>
      </c>
      <c r="S16" s="15">
        <v>0</v>
      </c>
      <c r="T16" s="16">
        <v>0</v>
      </c>
      <c r="U16" s="17">
        <v>554597</v>
      </c>
      <c r="V16" s="18"/>
      <c r="W16" s="19"/>
      <c r="X16" s="19"/>
      <c r="Y16" s="19"/>
      <c r="Z16" s="19"/>
      <c r="AA16" s="3" t="b">
        <f t="shared" si="5"/>
        <v>1</v>
      </c>
      <c r="AB16" s="20">
        <f t="shared" si="1"/>
        <v>0.8</v>
      </c>
      <c r="AC16" s="21" t="b">
        <f t="shared" si="2"/>
        <v>1</v>
      </c>
      <c r="AD16" s="21" t="b">
        <f t="shared" si="3"/>
        <v>1</v>
      </c>
    </row>
    <row r="17" spans="1:30" ht="24" x14ac:dyDescent="0.25">
      <c r="A17" s="4">
        <v>15</v>
      </c>
      <c r="B17" s="22" t="s">
        <v>80</v>
      </c>
      <c r="C17" s="6" t="s">
        <v>20</v>
      </c>
      <c r="D17" s="7" t="s">
        <v>81</v>
      </c>
      <c r="E17" s="8">
        <v>2607062</v>
      </c>
      <c r="F17" s="7" t="s">
        <v>22</v>
      </c>
      <c r="G17" s="9" t="s">
        <v>82</v>
      </c>
      <c r="H17" s="7" t="s">
        <v>45</v>
      </c>
      <c r="I17" s="10">
        <v>0.69499999999999995</v>
      </c>
      <c r="J17" s="9" t="s">
        <v>83</v>
      </c>
      <c r="K17" s="11">
        <v>918779.25</v>
      </c>
      <c r="L17" s="12">
        <v>735023</v>
      </c>
      <c r="M17" s="12">
        <v>183756.25</v>
      </c>
      <c r="N17" s="13">
        <v>0.8</v>
      </c>
      <c r="O17" s="14">
        <v>0</v>
      </c>
      <c r="P17" s="14">
        <v>0</v>
      </c>
      <c r="Q17" s="15">
        <v>0</v>
      </c>
      <c r="R17" s="15">
        <v>0</v>
      </c>
      <c r="S17" s="15">
        <v>0</v>
      </c>
      <c r="T17" s="16">
        <v>0</v>
      </c>
      <c r="U17" s="17">
        <v>735023</v>
      </c>
      <c r="V17" s="18"/>
      <c r="W17" s="19"/>
      <c r="X17" s="19"/>
      <c r="Y17" s="19"/>
      <c r="Z17" s="19"/>
      <c r="AA17" s="3" t="b">
        <f t="shared" si="5"/>
        <v>1</v>
      </c>
      <c r="AB17" s="20">
        <f t="shared" si="1"/>
        <v>0.8</v>
      </c>
      <c r="AC17" s="21" t="b">
        <f t="shared" si="2"/>
        <v>1</v>
      </c>
      <c r="AD17" s="21" t="b">
        <f t="shared" si="3"/>
        <v>1</v>
      </c>
    </row>
    <row r="18" spans="1:30" ht="24" x14ac:dyDescent="0.25">
      <c r="A18" s="4">
        <v>16</v>
      </c>
      <c r="B18" s="22" t="s">
        <v>84</v>
      </c>
      <c r="C18" s="6" t="s">
        <v>20</v>
      </c>
      <c r="D18" s="7" t="s">
        <v>70</v>
      </c>
      <c r="E18" s="8">
        <v>2604123</v>
      </c>
      <c r="F18" s="7" t="s">
        <v>28</v>
      </c>
      <c r="G18" s="9" t="s">
        <v>85</v>
      </c>
      <c r="H18" s="7" t="s">
        <v>30</v>
      </c>
      <c r="I18" s="10">
        <v>0.623</v>
      </c>
      <c r="J18" s="9" t="s">
        <v>72</v>
      </c>
      <c r="K18" s="11">
        <v>3027289.21</v>
      </c>
      <c r="L18" s="12">
        <v>1816373</v>
      </c>
      <c r="M18" s="12">
        <v>1210916.21</v>
      </c>
      <c r="N18" s="13">
        <v>0.6</v>
      </c>
      <c r="O18" s="14">
        <v>0</v>
      </c>
      <c r="P18" s="14">
        <v>0</v>
      </c>
      <c r="Q18" s="15">
        <v>0</v>
      </c>
      <c r="R18" s="15">
        <v>0</v>
      </c>
      <c r="S18" s="15">
        <v>0</v>
      </c>
      <c r="T18" s="16">
        <v>0</v>
      </c>
      <c r="U18" s="17">
        <v>1816373</v>
      </c>
      <c r="V18" s="18"/>
      <c r="W18" s="19"/>
      <c r="X18" s="19"/>
      <c r="Y18" s="19"/>
      <c r="Z18" s="19"/>
      <c r="AA18" s="3" t="b">
        <f t="shared" si="5"/>
        <v>1</v>
      </c>
      <c r="AB18" s="20">
        <f t="shared" si="1"/>
        <v>0.6</v>
      </c>
      <c r="AC18" s="21" t="b">
        <f t="shared" si="2"/>
        <v>1</v>
      </c>
      <c r="AD18" s="21" t="b">
        <f t="shared" si="3"/>
        <v>1</v>
      </c>
    </row>
    <row r="19" spans="1:30" ht="24" x14ac:dyDescent="0.25">
      <c r="A19" s="4">
        <v>17</v>
      </c>
      <c r="B19" s="22" t="s">
        <v>86</v>
      </c>
      <c r="C19" s="6" t="s">
        <v>20</v>
      </c>
      <c r="D19" s="7" t="s">
        <v>87</v>
      </c>
      <c r="E19" s="8">
        <v>2611011</v>
      </c>
      <c r="F19" s="7" t="s">
        <v>34</v>
      </c>
      <c r="G19" s="9" t="s">
        <v>88</v>
      </c>
      <c r="H19" s="7" t="s">
        <v>24</v>
      </c>
      <c r="I19" s="10">
        <v>0.29299999999999998</v>
      </c>
      <c r="J19" s="9" t="s">
        <v>25</v>
      </c>
      <c r="K19" s="11">
        <v>2559097.31</v>
      </c>
      <c r="L19" s="12">
        <v>2047277</v>
      </c>
      <c r="M19" s="12">
        <v>511820.31000000006</v>
      </c>
      <c r="N19" s="13">
        <v>0.8</v>
      </c>
      <c r="O19" s="14">
        <v>0</v>
      </c>
      <c r="P19" s="14">
        <v>0</v>
      </c>
      <c r="Q19" s="15">
        <v>0</v>
      </c>
      <c r="R19" s="15">
        <v>0</v>
      </c>
      <c r="S19" s="15">
        <v>0</v>
      </c>
      <c r="T19" s="16">
        <v>0</v>
      </c>
      <c r="U19" s="17">
        <v>2047277</v>
      </c>
      <c r="V19" s="18"/>
      <c r="W19" s="19"/>
      <c r="X19" s="19"/>
      <c r="Y19" s="19"/>
      <c r="Z19" s="19"/>
      <c r="AA19" s="3" t="b">
        <f t="shared" si="5"/>
        <v>1</v>
      </c>
      <c r="AB19" s="20">
        <f t="shared" si="1"/>
        <v>0.8</v>
      </c>
      <c r="AC19" s="21" t="b">
        <f t="shared" si="2"/>
        <v>1</v>
      </c>
      <c r="AD19" s="21" t="b">
        <f t="shared" si="3"/>
        <v>1</v>
      </c>
    </row>
    <row r="20" spans="1:30" ht="24" x14ac:dyDescent="0.25">
      <c r="A20" s="4">
        <v>18</v>
      </c>
      <c r="B20" s="22" t="s">
        <v>89</v>
      </c>
      <c r="C20" s="6" t="s">
        <v>20</v>
      </c>
      <c r="D20" s="7" t="s">
        <v>90</v>
      </c>
      <c r="E20" s="8">
        <v>2612083</v>
      </c>
      <c r="F20" s="7" t="s">
        <v>91</v>
      </c>
      <c r="G20" s="9" t="s">
        <v>92</v>
      </c>
      <c r="H20" s="7" t="s">
        <v>30</v>
      </c>
      <c r="I20" s="10">
        <v>0.26</v>
      </c>
      <c r="J20" s="9" t="s">
        <v>36</v>
      </c>
      <c r="K20" s="11">
        <v>244177.2</v>
      </c>
      <c r="L20" s="12">
        <v>195341</v>
      </c>
      <c r="M20" s="12">
        <v>48836.200000000012</v>
      </c>
      <c r="N20" s="13">
        <v>0.8</v>
      </c>
      <c r="O20" s="14">
        <v>0</v>
      </c>
      <c r="P20" s="14">
        <v>0</v>
      </c>
      <c r="Q20" s="15">
        <v>0</v>
      </c>
      <c r="R20" s="15">
        <v>0</v>
      </c>
      <c r="S20" s="15">
        <v>0</v>
      </c>
      <c r="T20" s="16">
        <v>0</v>
      </c>
      <c r="U20" s="17">
        <v>195341</v>
      </c>
      <c r="V20" s="18"/>
      <c r="W20" s="19"/>
      <c r="X20" s="19"/>
      <c r="Y20" s="19"/>
      <c r="Z20" s="19"/>
      <c r="AA20" s="3" t="b">
        <f t="shared" si="5"/>
        <v>1</v>
      </c>
      <c r="AB20" s="20">
        <f t="shared" si="1"/>
        <v>0.8</v>
      </c>
      <c r="AC20" s="21" t="b">
        <f t="shared" si="2"/>
        <v>1</v>
      </c>
      <c r="AD20" s="21" t="b">
        <f t="shared" si="3"/>
        <v>1</v>
      </c>
    </row>
    <row r="21" spans="1:30" x14ac:dyDescent="0.25">
      <c r="A21" s="4">
        <v>19</v>
      </c>
      <c r="B21" s="22" t="s">
        <v>93</v>
      </c>
      <c r="C21" s="6" t="s">
        <v>20</v>
      </c>
      <c r="D21" s="7" t="s">
        <v>94</v>
      </c>
      <c r="E21" s="8">
        <v>2612073</v>
      </c>
      <c r="F21" s="7" t="s">
        <v>91</v>
      </c>
      <c r="G21" s="9" t="s">
        <v>95</v>
      </c>
      <c r="H21" s="7" t="s">
        <v>30</v>
      </c>
      <c r="I21" s="10">
        <v>0.158</v>
      </c>
      <c r="J21" s="9" t="s">
        <v>96</v>
      </c>
      <c r="K21" s="11">
        <v>811834.83</v>
      </c>
      <c r="L21" s="12">
        <v>649467</v>
      </c>
      <c r="M21" s="12">
        <v>162367.82999999996</v>
      </c>
      <c r="N21" s="13">
        <v>0.8</v>
      </c>
      <c r="O21" s="14">
        <v>0</v>
      </c>
      <c r="P21" s="14">
        <v>0</v>
      </c>
      <c r="Q21" s="15">
        <v>0</v>
      </c>
      <c r="R21" s="15">
        <v>0</v>
      </c>
      <c r="S21" s="15">
        <v>0</v>
      </c>
      <c r="T21" s="16">
        <v>0</v>
      </c>
      <c r="U21" s="17">
        <v>649467</v>
      </c>
      <c r="V21" s="18"/>
      <c r="W21" s="19"/>
      <c r="X21" s="19"/>
      <c r="Y21" s="19"/>
      <c r="Z21" s="19"/>
      <c r="AA21" s="3" t="b">
        <f t="shared" si="5"/>
        <v>1</v>
      </c>
      <c r="AB21" s="20">
        <f t="shared" si="1"/>
        <v>0.8</v>
      </c>
      <c r="AC21" s="21" t="b">
        <f t="shared" si="2"/>
        <v>1</v>
      </c>
      <c r="AD21" s="21" t="b">
        <f t="shared" si="3"/>
        <v>1</v>
      </c>
    </row>
    <row r="22" spans="1:30" ht="32.25" customHeight="1" x14ac:dyDescent="0.25">
      <c r="A22" s="4">
        <v>20</v>
      </c>
      <c r="B22" s="22" t="s">
        <v>97</v>
      </c>
      <c r="C22" s="6" t="s">
        <v>20</v>
      </c>
      <c r="D22" s="7" t="s">
        <v>98</v>
      </c>
      <c r="E22" s="8">
        <v>2608043</v>
      </c>
      <c r="F22" s="7" t="s">
        <v>99</v>
      </c>
      <c r="G22" s="9" t="s">
        <v>100</v>
      </c>
      <c r="H22" s="7" t="s">
        <v>45</v>
      </c>
      <c r="I22" s="10">
        <v>0.14399999999999999</v>
      </c>
      <c r="J22" s="9" t="s">
        <v>57</v>
      </c>
      <c r="K22" s="11">
        <v>536595.30000000005</v>
      </c>
      <c r="L22" s="12">
        <v>375616</v>
      </c>
      <c r="M22" s="12">
        <v>160979.30000000005</v>
      </c>
      <c r="N22" s="13">
        <v>0.7</v>
      </c>
      <c r="O22" s="14">
        <v>0</v>
      </c>
      <c r="P22" s="14">
        <v>0</v>
      </c>
      <c r="Q22" s="15">
        <v>0</v>
      </c>
      <c r="R22" s="15">
        <v>0</v>
      </c>
      <c r="S22" s="15">
        <v>0</v>
      </c>
      <c r="T22" s="16">
        <v>0</v>
      </c>
      <c r="U22" s="17">
        <v>375616</v>
      </c>
      <c r="V22" s="18"/>
      <c r="W22" s="19"/>
      <c r="X22" s="19"/>
      <c r="Y22" s="19"/>
      <c r="Z22" s="19"/>
      <c r="AA22" s="3" t="b">
        <f t="shared" si="5"/>
        <v>1</v>
      </c>
      <c r="AB22" s="20">
        <f t="shared" si="1"/>
        <v>0.7</v>
      </c>
      <c r="AC22" s="21" t="b">
        <f t="shared" si="2"/>
        <v>1</v>
      </c>
      <c r="AD22" s="21" t="b">
        <f t="shared" si="3"/>
        <v>1</v>
      </c>
    </row>
    <row r="23" spans="1:30" x14ac:dyDescent="0.25">
      <c r="A23" s="4">
        <v>21</v>
      </c>
      <c r="B23" s="5" t="s">
        <v>101</v>
      </c>
      <c r="C23" s="6" t="s">
        <v>20</v>
      </c>
      <c r="D23" s="7" t="s">
        <v>102</v>
      </c>
      <c r="E23" s="8">
        <v>2612053</v>
      </c>
      <c r="F23" s="7" t="s">
        <v>91</v>
      </c>
      <c r="G23" s="9" t="s">
        <v>103</v>
      </c>
      <c r="H23" s="7" t="s">
        <v>45</v>
      </c>
      <c r="I23" s="10">
        <v>1.865</v>
      </c>
      <c r="J23" s="9" t="s">
        <v>104</v>
      </c>
      <c r="K23" s="11">
        <v>1267324.53</v>
      </c>
      <c r="L23" s="12">
        <v>760394</v>
      </c>
      <c r="M23" s="12">
        <v>506930.53</v>
      </c>
      <c r="N23" s="13">
        <v>0.6</v>
      </c>
      <c r="O23" s="14">
        <v>0</v>
      </c>
      <c r="P23" s="14">
        <v>0</v>
      </c>
      <c r="Q23" s="15">
        <v>0</v>
      </c>
      <c r="R23" s="15">
        <v>0</v>
      </c>
      <c r="S23" s="15">
        <v>0</v>
      </c>
      <c r="T23" s="16">
        <v>0</v>
      </c>
      <c r="U23" s="17">
        <v>760394</v>
      </c>
      <c r="V23" s="43"/>
      <c r="W23" s="19"/>
      <c r="X23" s="19"/>
      <c r="Y23" s="19"/>
      <c r="Z23" s="19"/>
      <c r="AA23" s="3" t="b">
        <f t="shared" si="5"/>
        <v>1</v>
      </c>
      <c r="AB23" s="20">
        <f t="shared" si="1"/>
        <v>0.6</v>
      </c>
      <c r="AC23" s="21" t="b">
        <f t="shared" si="2"/>
        <v>1</v>
      </c>
      <c r="AD23" s="21" t="b">
        <f t="shared" si="3"/>
        <v>1</v>
      </c>
    </row>
    <row r="24" spans="1:30" ht="24" x14ac:dyDescent="0.25">
      <c r="A24" s="4">
        <v>22</v>
      </c>
      <c r="B24" s="22" t="s">
        <v>105</v>
      </c>
      <c r="C24" s="6" t="s">
        <v>20</v>
      </c>
      <c r="D24" s="7" t="s">
        <v>106</v>
      </c>
      <c r="E24" s="8">
        <v>2601033</v>
      </c>
      <c r="F24" s="7" t="s">
        <v>107</v>
      </c>
      <c r="G24" s="9" t="s">
        <v>108</v>
      </c>
      <c r="H24" s="7" t="s">
        <v>30</v>
      </c>
      <c r="I24" s="10">
        <v>0.97</v>
      </c>
      <c r="J24" s="9" t="s">
        <v>72</v>
      </c>
      <c r="K24" s="11">
        <v>1006768.84</v>
      </c>
      <c r="L24" s="12">
        <v>805415</v>
      </c>
      <c r="M24" s="12">
        <v>201353.83999999997</v>
      </c>
      <c r="N24" s="13">
        <v>0.8</v>
      </c>
      <c r="O24" s="14">
        <v>0</v>
      </c>
      <c r="P24" s="14">
        <v>0</v>
      </c>
      <c r="Q24" s="15">
        <v>0</v>
      </c>
      <c r="R24" s="15">
        <v>0</v>
      </c>
      <c r="S24" s="15">
        <v>0</v>
      </c>
      <c r="T24" s="16">
        <v>0</v>
      </c>
      <c r="U24" s="17">
        <v>805415</v>
      </c>
      <c r="V24" s="18"/>
      <c r="W24" s="19"/>
      <c r="X24" s="19"/>
      <c r="Y24" s="19"/>
      <c r="Z24" s="19"/>
      <c r="AA24" s="3" t="b">
        <f t="shared" si="5"/>
        <v>1</v>
      </c>
      <c r="AB24" s="20">
        <f t="shared" si="1"/>
        <v>0.8</v>
      </c>
      <c r="AC24" s="21" t="b">
        <f t="shared" si="2"/>
        <v>1</v>
      </c>
      <c r="AD24" s="21" t="b">
        <f t="shared" si="3"/>
        <v>1</v>
      </c>
    </row>
    <row r="25" spans="1:30" x14ac:dyDescent="0.25">
      <c r="A25" s="4">
        <v>23</v>
      </c>
      <c r="B25" s="22" t="s">
        <v>109</v>
      </c>
      <c r="C25" s="6" t="s">
        <v>20</v>
      </c>
      <c r="D25" s="7" t="s">
        <v>110</v>
      </c>
      <c r="E25" s="8">
        <v>2611032</v>
      </c>
      <c r="F25" s="7" t="s">
        <v>34</v>
      </c>
      <c r="G25" s="9" t="s">
        <v>111</v>
      </c>
      <c r="H25" s="7" t="s">
        <v>24</v>
      </c>
      <c r="I25" s="10">
        <v>0.92500000000000004</v>
      </c>
      <c r="J25" s="9" t="s">
        <v>72</v>
      </c>
      <c r="K25" s="11">
        <v>3693958.59</v>
      </c>
      <c r="L25" s="12">
        <v>2955166</v>
      </c>
      <c r="M25" s="12">
        <v>738792.58999999985</v>
      </c>
      <c r="N25" s="13">
        <v>0.8</v>
      </c>
      <c r="O25" s="14">
        <v>0</v>
      </c>
      <c r="P25" s="14">
        <v>0</v>
      </c>
      <c r="Q25" s="15">
        <v>0</v>
      </c>
      <c r="R25" s="15">
        <v>0</v>
      </c>
      <c r="S25" s="15">
        <v>0</v>
      </c>
      <c r="T25" s="16">
        <v>0</v>
      </c>
      <c r="U25" s="17">
        <v>2955166</v>
      </c>
      <c r="V25" s="18"/>
      <c r="W25" s="19"/>
      <c r="X25" s="19"/>
      <c r="Y25" s="19"/>
      <c r="Z25" s="19"/>
      <c r="AA25" s="3" t="b">
        <f t="shared" si="5"/>
        <v>1</v>
      </c>
      <c r="AB25" s="20">
        <f t="shared" si="1"/>
        <v>0.8</v>
      </c>
      <c r="AC25" s="21" t="b">
        <f t="shared" si="2"/>
        <v>1</v>
      </c>
      <c r="AD25" s="21" t="b">
        <f t="shared" si="3"/>
        <v>1</v>
      </c>
    </row>
    <row r="26" spans="1:30" ht="24" x14ac:dyDescent="0.25">
      <c r="A26" s="4">
        <v>24</v>
      </c>
      <c r="B26" s="22" t="s">
        <v>112</v>
      </c>
      <c r="C26" s="6" t="s">
        <v>20</v>
      </c>
      <c r="D26" s="7" t="s">
        <v>113</v>
      </c>
      <c r="E26" s="8">
        <v>2612043</v>
      </c>
      <c r="F26" s="7" t="s">
        <v>91</v>
      </c>
      <c r="G26" s="9" t="s">
        <v>114</v>
      </c>
      <c r="H26" s="7" t="s">
        <v>24</v>
      </c>
      <c r="I26" s="10">
        <v>0.91900000000000004</v>
      </c>
      <c r="J26" s="9" t="s">
        <v>115</v>
      </c>
      <c r="K26" s="11">
        <v>1742291.66</v>
      </c>
      <c r="L26" s="12">
        <v>1393833</v>
      </c>
      <c r="M26" s="12">
        <v>348458.65999999992</v>
      </c>
      <c r="N26" s="13">
        <v>0.8</v>
      </c>
      <c r="O26" s="14">
        <v>0</v>
      </c>
      <c r="P26" s="14">
        <v>0</v>
      </c>
      <c r="Q26" s="15">
        <v>0</v>
      </c>
      <c r="R26" s="15">
        <v>0</v>
      </c>
      <c r="S26" s="15">
        <v>0</v>
      </c>
      <c r="T26" s="16">
        <v>0</v>
      </c>
      <c r="U26" s="17">
        <v>1393833</v>
      </c>
      <c r="V26" s="18"/>
      <c r="W26" s="19"/>
      <c r="X26" s="19"/>
      <c r="Y26" s="19"/>
      <c r="Z26" s="19"/>
      <c r="AA26" s="3" t="b">
        <f t="shared" si="5"/>
        <v>1</v>
      </c>
      <c r="AB26" s="20">
        <f t="shared" si="1"/>
        <v>0.8</v>
      </c>
      <c r="AC26" s="21" t="b">
        <f t="shared" si="2"/>
        <v>1</v>
      </c>
      <c r="AD26" s="21" t="b">
        <f t="shared" si="3"/>
        <v>1</v>
      </c>
    </row>
    <row r="27" spans="1:30" x14ac:dyDescent="0.25">
      <c r="A27" s="29">
        <v>25</v>
      </c>
      <c r="B27" s="30" t="s">
        <v>116</v>
      </c>
      <c r="C27" s="31" t="s">
        <v>65</v>
      </c>
      <c r="D27" s="32" t="s">
        <v>94</v>
      </c>
      <c r="E27" s="33">
        <v>2612073</v>
      </c>
      <c r="F27" s="32" t="s">
        <v>91</v>
      </c>
      <c r="G27" s="34" t="s">
        <v>117</v>
      </c>
      <c r="H27" s="32" t="s">
        <v>24</v>
      </c>
      <c r="I27" s="35">
        <v>0.86399999999999999</v>
      </c>
      <c r="J27" s="34" t="s">
        <v>118</v>
      </c>
      <c r="K27" s="36">
        <v>10548619.130000001</v>
      </c>
      <c r="L27" s="37">
        <v>8438895</v>
      </c>
      <c r="M27" s="37">
        <v>2109724.1300000008</v>
      </c>
      <c r="N27" s="38">
        <v>0.8</v>
      </c>
      <c r="O27" s="39">
        <v>0</v>
      </c>
      <c r="P27" s="39">
        <v>0</v>
      </c>
      <c r="Q27" s="40">
        <v>0</v>
      </c>
      <c r="R27" s="40">
        <v>0</v>
      </c>
      <c r="S27" s="40">
        <v>0</v>
      </c>
      <c r="T27" s="41">
        <v>0</v>
      </c>
      <c r="U27" s="42">
        <v>400000</v>
      </c>
      <c r="V27" s="43">
        <v>8038895</v>
      </c>
      <c r="W27" s="19"/>
      <c r="X27" s="19"/>
      <c r="Y27" s="19"/>
      <c r="Z27" s="19"/>
      <c r="AA27" s="3" t="b">
        <f t="shared" si="5"/>
        <v>1</v>
      </c>
      <c r="AB27" s="20">
        <f t="shared" si="1"/>
        <v>0.8</v>
      </c>
      <c r="AC27" s="21" t="b">
        <f t="shared" si="2"/>
        <v>1</v>
      </c>
      <c r="AD27" s="21" t="b">
        <f t="shared" si="3"/>
        <v>1</v>
      </c>
    </row>
    <row r="28" spans="1:30" ht="24" x14ac:dyDescent="0.25">
      <c r="A28" s="4">
        <v>26</v>
      </c>
      <c r="B28" s="22" t="s">
        <v>119</v>
      </c>
      <c r="C28" s="6" t="s">
        <v>20</v>
      </c>
      <c r="D28" s="7" t="s">
        <v>106</v>
      </c>
      <c r="E28" s="8">
        <v>2601033</v>
      </c>
      <c r="F28" s="7" t="s">
        <v>107</v>
      </c>
      <c r="G28" s="9" t="s">
        <v>120</v>
      </c>
      <c r="H28" s="7" t="s">
        <v>30</v>
      </c>
      <c r="I28" s="10">
        <v>0.82</v>
      </c>
      <c r="J28" s="9" t="s">
        <v>72</v>
      </c>
      <c r="K28" s="11">
        <v>851120.9</v>
      </c>
      <c r="L28" s="12">
        <v>680896</v>
      </c>
      <c r="M28" s="12">
        <v>170224.90000000002</v>
      </c>
      <c r="N28" s="13">
        <v>0.8</v>
      </c>
      <c r="O28" s="14">
        <v>0</v>
      </c>
      <c r="P28" s="14">
        <v>0</v>
      </c>
      <c r="Q28" s="15">
        <v>0</v>
      </c>
      <c r="R28" s="15">
        <v>0</v>
      </c>
      <c r="S28" s="15">
        <v>0</v>
      </c>
      <c r="T28" s="16">
        <v>0</v>
      </c>
      <c r="U28" s="17">
        <v>680896</v>
      </c>
      <c r="V28" s="18"/>
      <c r="W28" s="19"/>
      <c r="X28" s="19"/>
      <c r="Y28" s="19"/>
      <c r="Z28" s="19"/>
      <c r="AA28" s="3" t="b">
        <f t="shared" si="5"/>
        <v>1</v>
      </c>
      <c r="AB28" s="20">
        <f t="shared" si="1"/>
        <v>0.8</v>
      </c>
      <c r="AC28" s="21" t="b">
        <f t="shared" si="2"/>
        <v>1</v>
      </c>
      <c r="AD28" s="21" t="b">
        <f t="shared" si="3"/>
        <v>1</v>
      </c>
    </row>
    <row r="29" spans="1:30" x14ac:dyDescent="0.25">
      <c r="A29" s="4">
        <v>27</v>
      </c>
      <c r="B29" s="22" t="s">
        <v>121</v>
      </c>
      <c r="C29" s="6" t="s">
        <v>20</v>
      </c>
      <c r="D29" s="7" t="s">
        <v>122</v>
      </c>
      <c r="E29" s="8">
        <v>2605072</v>
      </c>
      <c r="F29" s="7" t="s">
        <v>123</v>
      </c>
      <c r="G29" s="9" t="s">
        <v>124</v>
      </c>
      <c r="H29" s="7" t="s">
        <v>30</v>
      </c>
      <c r="I29" s="10">
        <v>0.55600000000000005</v>
      </c>
      <c r="J29" s="9" t="s">
        <v>72</v>
      </c>
      <c r="K29" s="11">
        <v>406160.32</v>
      </c>
      <c r="L29" s="12">
        <v>324928</v>
      </c>
      <c r="M29" s="12">
        <v>81232.320000000007</v>
      </c>
      <c r="N29" s="13">
        <v>0.8</v>
      </c>
      <c r="O29" s="14">
        <v>0</v>
      </c>
      <c r="P29" s="14">
        <v>0</v>
      </c>
      <c r="Q29" s="15">
        <v>0</v>
      </c>
      <c r="R29" s="15">
        <v>0</v>
      </c>
      <c r="S29" s="15">
        <v>0</v>
      </c>
      <c r="T29" s="16">
        <v>0</v>
      </c>
      <c r="U29" s="17">
        <v>324928</v>
      </c>
      <c r="V29" s="18"/>
      <c r="W29" s="19"/>
      <c r="X29" s="19"/>
      <c r="Y29" s="19"/>
      <c r="Z29" s="19"/>
      <c r="AA29" s="3" t="b">
        <f t="shared" si="5"/>
        <v>1</v>
      </c>
      <c r="AB29" s="20">
        <f t="shared" si="1"/>
        <v>0.8</v>
      </c>
      <c r="AC29" s="21" t="b">
        <f t="shared" si="2"/>
        <v>1</v>
      </c>
      <c r="AD29" s="21" t="b">
        <f t="shared" si="3"/>
        <v>1</v>
      </c>
    </row>
    <row r="30" spans="1:30" ht="24" x14ac:dyDescent="0.25">
      <c r="A30" s="4">
        <v>28</v>
      </c>
      <c r="B30" s="22" t="s">
        <v>125</v>
      </c>
      <c r="C30" s="6" t="s">
        <v>20</v>
      </c>
      <c r="D30" s="7" t="s">
        <v>126</v>
      </c>
      <c r="E30" s="8">
        <v>2603022</v>
      </c>
      <c r="F30" s="7" t="s">
        <v>127</v>
      </c>
      <c r="G30" s="9" t="s">
        <v>128</v>
      </c>
      <c r="H30" s="7" t="s">
        <v>30</v>
      </c>
      <c r="I30" s="10">
        <v>0.505</v>
      </c>
      <c r="J30" s="9" t="s">
        <v>36</v>
      </c>
      <c r="K30" s="11">
        <v>696172.06</v>
      </c>
      <c r="L30" s="12">
        <v>556937</v>
      </c>
      <c r="M30" s="12">
        <v>139235.06000000006</v>
      </c>
      <c r="N30" s="13">
        <v>0.8</v>
      </c>
      <c r="O30" s="14">
        <v>0</v>
      </c>
      <c r="P30" s="14">
        <v>0</v>
      </c>
      <c r="Q30" s="15">
        <v>0</v>
      </c>
      <c r="R30" s="15">
        <v>0</v>
      </c>
      <c r="S30" s="15">
        <v>0</v>
      </c>
      <c r="T30" s="16">
        <v>0</v>
      </c>
      <c r="U30" s="17">
        <v>556937</v>
      </c>
      <c r="V30" s="18"/>
      <c r="W30" s="19"/>
      <c r="X30" s="19"/>
      <c r="Y30" s="19"/>
      <c r="Z30" s="19"/>
      <c r="AA30" s="3" t="b">
        <f t="shared" si="5"/>
        <v>1</v>
      </c>
      <c r="AB30" s="20">
        <f t="shared" si="1"/>
        <v>0.8</v>
      </c>
      <c r="AC30" s="21" t="b">
        <f t="shared" si="2"/>
        <v>1</v>
      </c>
      <c r="AD30" s="21" t="b">
        <f t="shared" si="3"/>
        <v>1</v>
      </c>
    </row>
    <row r="31" spans="1:30" ht="24" x14ac:dyDescent="0.25">
      <c r="A31" s="4">
        <v>29</v>
      </c>
      <c r="B31" s="22" t="s">
        <v>129</v>
      </c>
      <c r="C31" s="6" t="s">
        <v>20</v>
      </c>
      <c r="D31" s="7" t="s">
        <v>90</v>
      </c>
      <c r="E31" s="8">
        <v>2612083</v>
      </c>
      <c r="F31" s="7" t="s">
        <v>91</v>
      </c>
      <c r="G31" s="9" t="s">
        <v>130</v>
      </c>
      <c r="H31" s="7" t="s">
        <v>30</v>
      </c>
      <c r="I31" s="10">
        <v>0.46899999999999997</v>
      </c>
      <c r="J31" s="9" t="s">
        <v>36</v>
      </c>
      <c r="K31" s="11">
        <v>538110.96</v>
      </c>
      <c r="L31" s="12">
        <v>430488</v>
      </c>
      <c r="M31" s="12">
        <v>107622.95999999996</v>
      </c>
      <c r="N31" s="13">
        <v>0.8</v>
      </c>
      <c r="O31" s="14">
        <v>0</v>
      </c>
      <c r="P31" s="14">
        <v>0</v>
      </c>
      <c r="Q31" s="15">
        <v>0</v>
      </c>
      <c r="R31" s="15">
        <v>0</v>
      </c>
      <c r="S31" s="15">
        <v>0</v>
      </c>
      <c r="T31" s="16">
        <v>0</v>
      </c>
      <c r="U31" s="17">
        <v>430488</v>
      </c>
      <c r="V31" s="18"/>
      <c r="W31" s="19"/>
      <c r="X31" s="19"/>
      <c r="Y31" s="19"/>
      <c r="Z31" s="19"/>
      <c r="AA31" s="3" t="b">
        <f t="shared" si="5"/>
        <v>1</v>
      </c>
      <c r="AB31" s="20">
        <f t="shared" si="1"/>
        <v>0.8</v>
      </c>
      <c r="AC31" s="21" t="b">
        <f t="shared" si="2"/>
        <v>1</v>
      </c>
      <c r="AD31" s="21" t="b">
        <f t="shared" si="3"/>
        <v>1</v>
      </c>
    </row>
    <row r="32" spans="1:30" x14ac:dyDescent="0.25">
      <c r="A32" s="4">
        <v>30</v>
      </c>
      <c r="B32" s="5" t="s">
        <v>131</v>
      </c>
      <c r="C32" s="23" t="s">
        <v>20</v>
      </c>
      <c r="D32" s="7" t="s">
        <v>132</v>
      </c>
      <c r="E32" s="8">
        <v>2604182</v>
      </c>
      <c r="F32" s="7" t="s">
        <v>28</v>
      </c>
      <c r="G32" s="9" t="s">
        <v>133</v>
      </c>
      <c r="H32" s="7" t="s">
        <v>45</v>
      </c>
      <c r="I32" s="10">
        <v>0.34100000000000003</v>
      </c>
      <c r="J32" s="9" t="s">
        <v>134</v>
      </c>
      <c r="K32" s="11">
        <v>196160.66</v>
      </c>
      <c r="L32" s="12">
        <v>156928</v>
      </c>
      <c r="M32" s="12">
        <v>39232.660000000003</v>
      </c>
      <c r="N32" s="13">
        <v>0.8</v>
      </c>
      <c r="O32" s="14">
        <v>0</v>
      </c>
      <c r="P32" s="14">
        <v>0</v>
      </c>
      <c r="Q32" s="15">
        <v>0</v>
      </c>
      <c r="R32" s="15">
        <v>0</v>
      </c>
      <c r="S32" s="15">
        <v>0</v>
      </c>
      <c r="T32" s="16">
        <v>0</v>
      </c>
      <c r="U32" s="17">
        <v>156928</v>
      </c>
      <c r="V32" s="43"/>
      <c r="W32" s="19"/>
      <c r="X32" s="19"/>
      <c r="Y32" s="19"/>
      <c r="Z32" s="19"/>
      <c r="AA32" s="3" t="b">
        <f t="shared" si="5"/>
        <v>1</v>
      </c>
      <c r="AB32" s="20">
        <f t="shared" si="1"/>
        <v>0.8</v>
      </c>
      <c r="AC32" s="21" t="b">
        <f t="shared" si="2"/>
        <v>1</v>
      </c>
      <c r="AD32" s="21" t="b">
        <f t="shared" si="3"/>
        <v>1</v>
      </c>
    </row>
    <row r="33" spans="1:30" ht="24" x14ac:dyDescent="0.25">
      <c r="A33" s="4">
        <v>31</v>
      </c>
      <c r="B33" s="5" t="s">
        <v>135</v>
      </c>
      <c r="C33" s="6" t="s">
        <v>20</v>
      </c>
      <c r="D33" s="7" t="s">
        <v>43</v>
      </c>
      <c r="E33" s="8">
        <v>2607032</v>
      </c>
      <c r="F33" s="7" t="s">
        <v>22</v>
      </c>
      <c r="G33" s="9" t="s">
        <v>136</v>
      </c>
      <c r="H33" s="7" t="s">
        <v>45</v>
      </c>
      <c r="I33" s="10">
        <v>0.27</v>
      </c>
      <c r="J33" s="9" t="s">
        <v>46</v>
      </c>
      <c r="K33" s="11">
        <v>713241.17</v>
      </c>
      <c r="L33" s="12">
        <v>570592</v>
      </c>
      <c r="M33" s="12">
        <v>142649.17000000004</v>
      </c>
      <c r="N33" s="13">
        <v>0.8</v>
      </c>
      <c r="O33" s="14">
        <v>0</v>
      </c>
      <c r="P33" s="14">
        <v>0</v>
      </c>
      <c r="Q33" s="15">
        <v>0</v>
      </c>
      <c r="R33" s="15">
        <v>0</v>
      </c>
      <c r="S33" s="15">
        <v>0</v>
      </c>
      <c r="T33" s="16">
        <v>0</v>
      </c>
      <c r="U33" s="17">
        <v>570592</v>
      </c>
      <c r="V33" s="43"/>
      <c r="W33" s="19"/>
      <c r="X33" s="19"/>
      <c r="Y33" s="19"/>
      <c r="Z33" s="19"/>
      <c r="AA33" s="3" t="b">
        <f t="shared" si="5"/>
        <v>1</v>
      </c>
      <c r="AB33" s="20">
        <f t="shared" si="1"/>
        <v>0.8</v>
      </c>
      <c r="AC33" s="21" t="b">
        <f t="shared" si="2"/>
        <v>1</v>
      </c>
      <c r="AD33" s="21" t="b">
        <f t="shared" si="3"/>
        <v>1</v>
      </c>
    </row>
    <row r="34" spans="1:30" ht="24" x14ac:dyDescent="0.25">
      <c r="A34" s="4">
        <v>32</v>
      </c>
      <c r="B34" s="22" t="s">
        <v>137</v>
      </c>
      <c r="C34" s="6" t="s">
        <v>20</v>
      </c>
      <c r="D34" s="7" t="s">
        <v>138</v>
      </c>
      <c r="E34" s="8">
        <v>2605023</v>
      </c>
      <c r="F34" s="7" t="s">
        <v>123</v>
      </c>
      <c r="G34" s="9" t="s">
        <v>139</v>
      </c>
      <c r="H34" s="7" t="s">
        <v>30</v>
      </c>
      <c r="I34" s="10">
        <v>0.249</v>
      </c>
      <c r="J34" s="9" t="s">
        <v>140</v>
      </c>
      <c r="K34" s="11">
        <v>252674.15</v>
      </c>
      <c r="L34" s="12">
        <v>202139</v>
      </c>
      <c r="M34" s="12">
        <v>50535.149999999994</v>
      </c>
      <c r="N34" s="13">
        <v>0.8</v>
      </c>
      <c r="O34" s="14">
        <v>0</v>
      </c>
      <c r="P34" s="14">
        <v>0</v>
      </c>
      <c r="Q34" s="15">
        <v>0</v>
      </c>
      <c r="R34" s="15">
        <v>0</v>
      </c>
      <c r="S34" s="15">
        <v>0</v>
      </c>
      <c r="T34" s="16">
        <v>0</v>
      </c>
      <c r="U34" s="17">
        <v>202139</v>
      </c>
      <c r="V34" s="18"/>
      <c r="W34" s="19"/>
      <c r="X34" s="19"/>
      <c r="Y34" s="19"/>
      <c r="Z34" s="19"/>
      <c r="AA34" s="3" t="b">
        <f t="shared" si="5"/>
        <v>1</v>
      </c>
      <c r="AB34" s="20">
        <f t="shared" si="1"/>
        <v>0.8</v>
      </c>
      <c r="AC34" s="21" t="b">
        <f t="shared" si="2"/>
        <v>1</v>
      </c>
      <c r="AD34" s="21" t="b">
        <f t="shared" si="3"/>
        <v>1</v>
      </c>
    </row>
    <row r="35" spans="1:30" ht="24" x14ac:dyDescent="0.25">
      <c r="A35" s="4">
        <v>33</v>
      </c>
      <c r="B35" s="22" t="s">
        <v>141</v>
      </c>
      <c r="C35" s="6" t="s">
        <v>20</v>
      </c>
      <c r="D35" s="7" t="s">
        <v>98</v>
      </c>
      <c r="E35" s="8">
        <v>2608043</v>
      </c>
      <c r="F35" s="7" t="s">
        <v>99</v>
      </c>
      <c r="G35" s="9" t="s">
        <v>142</v>
      </c>
      <c r="H35" s="7" t="s">
        <v>45</v>
      </c>
      <c r="I35" s="10">
        <v>0.66500000000000004</v>
      </c>
      <c r="J35" s="9" t="s">
        <v>57</v>
      </c>
      <c r="K35" s="11">
        <v>434567.85</v>
      </c>
      <c r="L35" s="12">
        <v>304197</v>
      </c>
      <c r="M35" s="12">
        <v>130370.84999999998</v>
      </c>
      <c r="N35" s="13">
        <v>0.7</v>
      </c>
      <c r="O35" s="14">
        <v>0</v>
      </c>
      <c r="P35" s="14">
        <v>0</v>
      </c>
      <c r="Q35" s="15">
        <v>0</v>
      </c>
      <c r="R35" s="15">
        <v>0</v>
      </c>
      <c r="S35" s="15">
        <v>0</v>
      </c>
      <c r="T35" s="16">
        <v>0</v>
      </c>
      <c r="U35" s="17">
        <v>304197</v>
      </c>
      <c r="V35" s="18"/>
      <c r="W35" s="19"/>
      <c r="X35" s="19"/>
      <c r="Y35" s="19"/>
      <c r="Z35" s="19"/>
      <c r="AA35" s="3" t="b">
        <f t="shared" si="5"/>
        <v>1</v>
      </c>
      <c r="AB35" s="20">
        <f t="shared" si="1"/>
        <v>0.7</v>
      </c>
      <c r="AC35" s="21" t="b">
        <f t="shared" si="2"/>
        <v>1</v>
      </c>
      <c r="AD35" s="21" t="b">
        <f t="shared" si="3"/>
        <v>1</v>
      </c>
    </row>
    <row r="36" spans="1:30" ht="24" x14ac:dyDescent="0.25">
      <c r="A36" s="4">
        <v>34</v>
      </c>
      <c r="B36" s="22" t="s">
        <v>143</v>
      </c>
      <c r="C36" s="6" t="s">
        <v>20</v>
      </c>
      <c r="D36" s="7" t="s">
        <v>126</v>
      </c>
      <c r="E36" s="8">
        <v>2603022</v>
      </c>
      <c r="F36" s="7" t="s">
        <v>127</v>
      </c>
      <c r="G36" s="9" t="s">
        <v>144</v>
      </c>
      <c r="H36" s="7" t="s">
        <v>30</v>
      </c>
      <c r="I36" s="10">
        <v>0.47599999999999998</v>
      </c>
      <c r="J36" s="9" t="s">
        <v>36</v>
      </c>
      <c r="K36" s="11">
        <v>534415.56000000006</v>
      </c>
      <c r="L36" s="12">
        <v>427532</v>
      </c>
      <c r="M36" s="12">
        <v>106883.56000000006</v>
      </c>
      <c r="N36" s="13">
        <v>0.8</v>
      </c>
      <c r="O36" s="14">
        <v>0</v>
      </c>
      <c r="P36" s="14">
        <v>0</v>
      </c>
      <c r="Q36" s="15">
        <v>0</v>
      </c>
      <c r="R36" s="15">
        <v>0</v>
      </c>
      <c r="S36" s="15">
        <v>0</v>
      </c>
      <c r="T36" s="16">
        <v>0</v>
      </c>
      <c r="U36" s="17">
        <v>427532</v>
      </c>
      <c r="V36" s="18"/>
      <c r="W36" s="19"/>
      <c r="X36" s="19"/>
      <c r="Y36" s="19"/>
      <c r="Z36" s="19"/>
      <c r="AA36" s="3" t="b">
        <f t="shared" si="5"/>
        <v>1</v>
      </c>
      <c r="AB36" s="20">
        <f t="shared" si="1"/>
        <v>0.8</v>
      </c>
      <c r="AC36" s="21" t="b">
        <f t="shared" si="2"/>
        <v>1</v>
      </c>
      <c r="AD36" s="21" t="b">
        <f t="shared" si="3"/>
        <v>1</v>
      </c>
    </row>
    <row r="37" spans="1:30" x14ac:dyDescent="0.25">
      <c r="A37" s="29">
        <v>35</v>
      </c>
      <c r="B37" s="30" t="s">
        <v>145</v>
      </c>
      <c r="C37" s="31" t="s">
        <v>65</v>
      </c>
      <c r="D37" s="32" t="s">
        <v>146</v>
      </c>
      <c r="E37" s="33">
        <v>2604043</v>
      </c>
      <c r="F37" s="32" t="s">
        <v>28</v>
      </c>
      <c r="G37" s="34" t="s">
        <v>147</v>
      </c>
      <c r="H37" s="32" t="s">
        <v>45</v>
      </c>
      <c r="I37" s="35">
        <v>0.29699999999999999</v>
      </c>
      <c r="J37" s="34" t="s">
        <v>148</v>
      </c>
      <c r="K37" s="36">
        <v>547731.80000000005</v>
      </c>
      <c r="L37" s="37">
        <v>438185</v>
      </c>
      <c r="M37" s="37">
        <v>109546.80000000005</v>
      </c>
      <c r="N37" s="38">
        <v>0.8</v>
      </c>
      <c r="O37" s="39">
        <v>0</v>
      </c>
      <c r="P37" s="39">
        <v>0</v>
      </c>
      <c r="Q37" s="40">
        <v>0</v>
      </c>
      <c r="R37" s="40">
        <v>0</v>
      </c>
      <c r="S37" s="40">
        <v>0</v>
      </c>
      <c r="T37" s="41">
        <v>0</v>
      </c>
      <c r="U37" s="42">
        <v>175274</v>
      </c>
      <c r="V37" s="43">
        <v>262911</v>
      </c>
      <c r="W37" s="19"/>
      <c r="X37" s="19"/>
      <c r="Y37" s="19"/>
      <c r="Z37" s="19"/>
      <c r="AA37" s="3" t="b">
        <f t="shared" si="5"/>
        <v>1</v>
      </c>
      <c r="AB37" s="20">
        <f t="shared" si="1"/>
        <v>0.8</v>
      </c>
      <c r="AC37" s="21" t="b">
        <f t="shared" si="2"/>
        <v>1</v>
      </c>
      <c r="AD37" s="21" t="b">
        <f t="shared" si="3"/>
        <v>1</v>
      </c>
    </row>
    <row r="38" spans="1:30" x14ac:dyDescent="0.25">
      <c r="A38" s="29">
        <v>36</v>
      </c>
      <c r="B38" s="30" t="s">
        <v>149</v>
      </c>
      <c r="C38" s="31" t="s">
        <v>65</v>
      </c>
      <c r="D38" s="32" t="s">
        <v>66</v>
      </c>
      <c r="E38" s="33">
        <v>2604192</v>
      </c>
      <c r="F38" s="32" t="s">
        <v>28</v>
      </c>
      <c r="G38" s="34" t="s">
        <v>150</v>
      </c>
      <c r="H38" s="32" t="s">
        <v>24</v>
      </c>
      <c r="I38" s="35">
        <v>0.28199999999999997</v>
      </c>
      <c r="J38" s="34" t="s">
        <v>68</v>
      </c>
      <c r="K38" s="36">
        <v>2165923.41</v>
      </c>
      <c r="L38" s="37">
        <v>1732738</v>
      </c>
      <c r="M38" s="37">
        <v>433185.41000000015</v>
      </c>
      <c r="N38" s="38">
        <v>0.8</v>
      </c>
      <c r="O38" s="39">
        <v>0</v>
      </c>
      <c r="P38" s="39">
        <v>0</v>
      </c>
      <c r="Q38" s="40">
        <v>0</v>
      </c>
      <c r="R38" s="40">
        <v>0</v>
      </c>
      <c r="S38" s="40">
        <v>0</v>
      </c>
      <c r="T38" s="41">
        <v>0</v>
      </c>
      <c r="U38" s="42">
        <v>640000</v>
      </c>
      <c r="V38" s="43">
        <v>1092738</v>
      </c>
      <c r="W38" s="19"/>
      <c r="X38" s="19"/>
      <c r="Y38" s="19"/>
      <c r="Z38" s="19"/>
      <c r="AA38" s="3" t="b">
        <f t="shared" si="5"/>
        <v>1</v>
      </c>
      <c r="AB38" s="20">
        <f t="shared" si="1"/>
        <v>0.8</v>
      </c>
      <c r="AC38" s="21" t="b">
        <f t="shared" si="2"/>
        <v>1</v>
      </c>
      <c r="AD38" s="21" t="b">
        <f t="shared" si="3"/>
        <v>1</v>
      </c>
    </row>
    <row r="39" spans="1:30" ht="31.5" customHeight="1" x14ac:dyDescent="0.25">
      <c r="A39" s="4">
        <v>37</v>
      </c>
      <c r="B39" s="22" t="s">
        <v>151</v>
      </c>
      <c r="C39" s="6" t="s">
        <v>20</v>
      </c>
      <c r="D39" s="7" t="s">
        <v>152</v>
      </c>
      <c r="E39" s="8">
        <v>2609033</v>
      </c>
      <c r="F39" s="7" t="s">
        <v>39</v>
      </c>
      <c r="G39" s="9" t="s">
        <v>153</v>
      </c>
      <c r="H39" s="7" t="s">
        <v>45</v>
      </c>
      <c r="I39" s="10">
        <v>0.187</v>
      </c>
      <c r="J39" s="9" t="s">
        <v>115</v>
      </c>
      <c r="K39" s="11">
        <v>363509.53</v>
      </c>
      <c r="L39" s="12">
        <v>290807</v>
      </c>
      <c r="M39" s="12">
        <v>72702.530000000028</v>
      </c>
      <c r="N39" s="13">
        <v>0.8</v>
      </c>
      <c r="O39" s="14">
        <v>0</v>
      </c>
      <c r="P39" s="14">
        <v>0</v>
      </c>
      <c r="Q39" s="15">
        <v>0</v>
      </c>
      <c r="R39" s="15">
        <v>0</v>
      </c>
      <c r="S39" s="15">
        <v>0</v>
      </c>
      <c r="T39" s="16">
        <v>0</v>
      </c>
      <c r="U39" s="17">
        <v>290807</v>
      </c>
      <c r="V39" s="18"/>
      <c r="W39" s="19"/>
      <c r="X39" s="19"/>
      <c r="Y39" s="19"/>
      <c r="Z39" s="19"/>
      <c r="AA39" s="3" t="b">
        <f t="shared" si="5"/>
        <v>1</v>
      </c>
      <c r="AB39" s="20">
        <f t="shared" si="1"/>
        <v>0.8</v>
      </c>
      <c r="AC39" s="21" t="b">
        <f t="shared" si="2"/>
        <v>1</v>
      </c>
      <c r="AD39" s="21" t="b">
        <f t="shared" si="3"/>
        <v>1</v>
      </c>
    </row>
    <row r="40" spans="1:30" ht="24" x14ac:dyDescent="0.25">
      <c r="A40" s="4">
        <v>38</v>
      </c>
      <c r="B40" s="22" t="s">
        <v>154</v>
      </c>
      <c r="C40" s="6" t="s">
        <v>20</v>
      </c>
      <c r="D40" s="7" t="s">
        <v>54</v>
      </c>
      <c r="E40" s="8">
        <v>2613063</v>
      </c>
      <c r="F40" s="7" t="s">
        <v>55</v>
      </c>
      <c r="G40" s="9" t="s">
        <v>155</v>
      </c>
      <c r="H40" s="7" t="s">
        <v>30</v>
      </c>
      <c r="I40" s="10">
        <v>0.11700000000000001</v>
      </c>
      <c r="J40" s="9" t="s">
        <v>57</v>
      </c>
      <c r="K40" s="11">
        <v>1163014.1399999999</v>
      </c>
      <c r="L40" s="12">
        <v>814109</v>
      </c>
      <c r="M40" s="12">
        <v>348905.1399999999</v>
      </c>
      <c r="N40" s="13">
        <v>0.7</v>
      </c>
      <c r="O40" s="14">
        <v>0</v>
      </c>
      <c r="P40" s="14">
        <v>0</v>
      </c>
      <c r="Q40" s="15">
        <v>0</v>
      </c>
      <c r="R40" s="15">
        <v>0</v>
      </c>
      <c r="S40" s="15">
        <v>0</v>
      </c>
      <c r="T40" s="16">
        <v>0</v>
      </c>
      <c r="U40" s="17">
        <v>814109</v>
      </c>
      <c r="V40" s="18"/>
      <c r="W40" s="19"/>
      <c r="X40" s="19"/>
      <c r="Y40" s="19"/>
      <c r="Z40" s="19"/>
      <c r="AA40" s="3" t="b">
        <f t="shared" si="5"/>
        <v>1</v>
      </c>
      <c r="AB40" s="20">
        <f t="shared" si="1"/>
        <v>0.7</v>
      </c>
      <c r="AC40" s="21" t="b">
        <f t="shared" si="2"/>
        <v>1</v>
      </c>
      <c r="AD40" s="21" t="b">
        <f t="shared" si="3"/>
        <v>1</v>
      </c>
    </row>
    <row r="41" spans="1:30" ht="36" x14ac:dyDescent="0.25">
      <c r="A41" s="4">
        <v>39</v>
      </c>
      <c r="B41" s="22" t="s">
        <v>156</v>
      </c>
      <c r="C41" s="6" t="s">
        <v>20</v>
      </c>
      <c r="D41" s="7" t="s">
        <v>157</v>
      </c>
      <c r="E41" s="8">
        <v>2606032</v>
      </c>
      <c r="F41" s="7" t="s">
        <v>75</v>
      </c>
      <c r="G41" s="9" t="s">
        <v>158</v>
      </c>
      <c r="H41" s="7" t="s">
        <v>45</v>
      </c>
      <c r="I41" s="10">
        <v>1.46</v>
      </c>
      <c r="J41" s="9" t="s">
        <v>96</v>
      </c>
      <c r="K41" s="11">
        <v>1148524.81</v>
      </c>
      <c r="L41" s="12">
        <v>918819</v>
      </c>
      <c r="M41" s="12">
        <v>229705.81000000006</v>
      </c>
      <c r="N41" s="13">
        <v>0.8</v>
      </c>
      <c r="O41" s="14">
        <v>0</v>
      </c>
      <c r="P41" s="14">
        <v>0</v>
      </c>
      <c r="Q41" s="15">
        <v>0</v>
      </c>
      <c r="R41" s="15">
        <v>0</v>
      </c>
      <c r="S41" s="15">
        <v>0</v>
      </c>
      <c r="T41" s="16">
        <v>0</v>
      </c>
      <c r="U41" s="17">
        <v>918819</v>
      </c>
      <c r="V41" s="18"/>
      <c r="W41" s="19"/>
      <c r="X41" s="19"/>
      <c r="Y41" s="19"/>
      <c r="Z41" s="19"/>
      <c r="AA41" s="3" t="b">
        <f t="shared" si="5"/>
        <v>1</v>
      </c>
      <c r="AB41" s="20">
        <f t="shared" si="1"/>
        <v>0.8</v>
      </c>
      <c r="AC41" s="21" t="b">
        <f t="shared" si="2"/>
        <v>1</v>
      </c>
      <c r="AD41" s="21" t="b">
        <f t="shared" si="3"/>
        <v>1</v>
      </c>
    </row>
    <row r="42" spans="1:30" ht="36" x14ac:dyDescent="0.25">
      <c r="A42" s="4">
        <v>40</v>
      </c>
      <c r="B42" s="22" t="s">
        <v>159</v>
      </c>
      <c r="C42" s="6" t="s">
        <v>20</v>
      </c>
      <c r="D42" s="7" t="s">
        <v>160</v>
      </c>
      <c r="E42" s="8">
        <v>2613022</v>
      </c>
      <c r="F42" s="7" t="s">
        <v>55</v>
      </c>
      <c r="G42" s="9" t="s">
        <v>161</v>
      </c>
      <c r="H42" s="7" t="s">
        <v>24</v>
      </c>
      <c r="I42" s="10">
        <v>1.2609999999999999</v>
      </c>
      <c r="J42" s="9" t="s">
        <v>41</v>
      </c>
      <c r="K42" s="11">
        <v>4087967.8</v>
      </c>
      <c r="L42" s="12">
        <v>2861577</v>
      </c>
      <c r="M42" s="12">
        <v>1226390.7999999998</v>
      </c>
      <c r="N42" s="13">
        <v>0.7</v>
      </c>
      <c r="O42" s="14">
        <v>0</v>
      </c>
      <c r="P42" s="14">
        <v>0</v>
      </c>
      <c r="Q42" s="15">
        <v>0</v>
      </c>
      <c r="R42" s="15">
        <v>0</v>
      </c>
      <c r="S42" s="15">
        <v>0</v>
      </c>
      <c r="T42" s="16">
        <v>0</v>
      </c>
      <c r="U42" s="17">
        <v>2861577</v>
      </c>
      <c r="V42" s="18"/>
      <c r="W42" s="19"/>
      <c r="X42" s="19"/>
      <c r="Y42" s="19"/>
      <c r="Z42" s="19"/>
      <c r="AA42" s="3" t="b">
        <f t="shared" si="5"/>
        <v>1</v>
      </c>
      <c r="AB42" s="20">
        <f t="shared" si="1"/>
        <v>0.7</v>
      </c>
      <c r="AC42" s="21" t="b">
        <f t="shared" si="2"/>
        <v>1</v>
      </c>
      <c r="AD42" s="21" t="b">
        <f t="shared" si="3"/>
        <v>1</v>
      </c>
    </row>
    <row r="43" spans="1:30" ht="36" x14ac:dyDescent="0.25">
      <c r="A43" s="4">
        <v>41</v>
      </c>
      <c r="B43" s="22" t="s">
        <v>162</v>
      </c>
      <c r="C43" s="6" t="s">
        <v>20</v>
      </c>
      <c r="D43" s="7" t="s">
        <v>157</v>
      </c>
      <c r="E43" s="8">
        <v>2606032</v>
      </c>
      <c r="F43" s="7" t="s">
        <v>75</v>
      </c>
      <c r="G43" s="9" t="s">
        <v>163</v>
      </c>
      <c r="H43" s="7" t="s">
        <v>45</v>
      </c>
      <c r="I43" s="10">
        <v>1.2</v>
      </c>
      <c r="J43" s="9" t="s">
        <v>96</v>
      </c>
      <c r="K43" s="11">
        <v>961338.93</v>
      </c>
      <c r="L43" s="12">
        <v>769071</v>
      </c>
      <c r="M43" s="12">
        <v>192267.93000000005</v>
      </c>
      <c r="N43" s="13">
        <v>0.8</v>
      </c>
      <c r="O43" s="14">
        <v>0</v>
      </c>
      <c r="P43" s="14">
        <v>0</v>
      </c>
      <c r="Q43" s="15">
        <v>0</v>
      </c>
      <c r="R43" s="15">
        <v>0</v>
      </c>
      <c r="S43" s="15">
        <v>0</v>
      </c>
      <c r="T43" s="16">
        <v>0</v>
      </c>
      <c r="U43" s="17">
        <v>769071</v>
      </c>
      <c r="V43" s="18"/>
      <c r="W43" s="19"/>
      <c r="X43" s="19"/>
      <c r="Y43" s="19"/>
      <c r="Z43" s="19"/>
      <c r="AA43" s="3" t="b">
        <f t="shared" si="5"/>
        <v>1</v>
      </c>
      <c r="AB43" s="20">
        <f t="shared" si="1"/>
        <v>0.8</v>
      </c>
      <c r="AC43" s="21" t="b">
        <f t="shared" si="2"/>
        <v>1</v>
      </c>
      <c r="AD43" s="21" t="b">
        <f t="shared" si="3"/>
        <v>1</v>
      </c>
    </row>
    <row r="44" spans="1:30" x14ac:dyDescent="0.25">
      <c r="A44" s="4">
        <v>42</v>
      </c>
      <c r="B44" s="22" t="s">
        <v>164</v>
      </c>
      <c r="C44" s="6" t="s">
        <v>20</v>
      </c>
      <c r="D44" s="7" t="s">
        <v>33</v>
      </c>
      <c r="E44" s="8">
        <v>2611042</v>
      </c>
      <c r="F44" s="7" t="s">
        <v>34</v>
      </c>
      <c r="G44" s="9" t="s">
        <v>165</v>
      </c>
      <c r="H44" s="7" t="s">
        <v>45</v>
      </c>
      <c r="I44" s="10">
        <v>1.1040000000000001</v>
      </c>
      <c r="J44" s="9" t="s">
        <v>36</v>
      </c>
      <c r="K44" s="11">
        <v>1034405.96</v>
      </c>
      <c r="L44" s="12">
        <v>827524</v>
      </c>
      <c r="M44" s="12">
        <v>206881.95999999996</v>
      </c>
      <c r="N44" s="13">
        <v>0.8</v>
      </c>
      <c r="O44" s="14">
        <v>0</v>
      </c>
      <c r="P44" s="14">
        <v>0</v>
      </c>
      <c r="Q44" s="15">
        <v>0</v>
      </c>
      <c r="R44" s="15">
        <v>0</v>
      </c>
      <c r="S44" s="15">
        <v>0</v>
      </c>
      <c r="T44" s="16">
        <v>0</v>
      </c>
      <c r="U44" s="17">
        <v>827524</v>
      </c>
      <c r="V44" s="18"/>
      <c r="W44" s="19"/>
      <c r="X44" s="19"/>
      <c r="Y44" s="19"/>
      <c r="Z44" s="19"/>
      <c r="AA44" s="3" t="b">
        <f t="shared" si="5"/>
        <v>1</v>
      </c>
      <c r="AB44" s="20">
        <f t="shared" si="1"/>
        <v>0.8</v>
      </c>
      <c r="AC44" s="21" t="b">
        <f t="shared" si="2"/>
        <v>1</v>
      </c>
      <c r="AD44" s="21" t="b">
        <f t="shared" si="3"/>
        <v>1</v>
      </c>
    </row>
    <row r="45" spans="1:30" ht="24" x14ac:dyDescent="0.25">
      <c r="A45" s="4">
        <v>43</v>
      </c>
      <c r="B45" s="22" t="s">
        <v>166</v>
      </c>
      <c r="C45" s="6" t="s">
        <v>20</v>
      </c>
      <c r="D45" s="7" t="s">
        <v>167</v>
      </c>
      <c r="E45" s="8">
        <v>2608032</v>
      </c>
      <c r="F45" s="7" t="s">
        <v>99</v>
      </c>
      <c r="G45" s="9" t="s">
        <v>168</v>
      </c>
      <c r="H45" s="7" t="s">
        <v>45</v>
      </c>
      <c r="I45" s="10">
        <v>1.0900000000000001</v>
      </c>
      <c r="J45" s="9" t="s">
        <v>57</v>
      </c>
      <c r="K45" s="11">
        <v>581163.69999999995</v>
      </c>
      <c r="L45" s="12">
        <v>464930</v>
      </c>
      <c r="M45" s="12">
        <v>116233.69999999995</v>
      </c>
      <c r="N45" s="13">
        <v>0.8</v>
      </c>
      <c r="O45" s="14">
        <v>0</v>
      </c>
      <c r="P45" s="14">
        <v>0</v>
      </c>
      <c r="Q45" s="15">
        <v>0</v>
      </c>
      <c r="R45" s="15">
        <v>0</v>
      </c>
      <c r="S45" s="15">
        <v>0</v>
      </c>
      <c r="T45" s="16">
        <v>0</v>
      </c>
      <c r="U45" s="17">
        <v>464930</v>
      </c>
      <c r="V45" s="18"/>
      <c r="W45" s="19"/>
      <c r="X45" s="19"/>
      <c r="Y45" s="19"/>
      <c r="Z45" s="19"/>
      <c r="AA45" s="3" t="b">
        <f t="shared" si="5"/>
        <v>1</v>
      </c>
      <c r="AB45" s="20">
        <f t="shared" si="1"/>
        <v>0.8</v>
      </c>
      <c r="AC45" s="21" t="b">
        <f t="shared" si="2"/>
        <v>1</v>
      </c>
      <c r="AD45" s="21" t="b">
        <f t="shared" si="3"/>
        <v>1</v>
      </c>
    </row>
    <row r="46" spans="1:30" ht="48" x14ac:dyDescent="0.25">
      <c r="A46" s="4">
        <v>44</v>
      </c>
      <c r="B46" s="22" t="s">
        <v>169</v>
      </c>
      <c r="C46" s="6" t="s">
        <v>20</v>
      </c>
      <c r="D46" s="7" t="s">
        <v>170</v>
      </c>
      <c r="E46" s="8">
        <v>2601052</v>
      </c>
      <c r="F46" s="7" t="s">
        <v>107</v>
      </c>
      <c r="G46" s="9" t="s">
        <v>171</v>
      </c>
      <c r="H46" s="7" t="s">
        <v>45</v>
      </c>
      <c r="I46" s="10">
        <v>0.85</v>
      </c>
      <c r="J46" s="9" t="s">
        <v>172</v>
      </c>
      <c r="K46" s="11">
        <v>550977.35</v>
      </c>
      <c r="L46" s="12">
        <v>440781</v>
      </c>
      <c r="M46" s="12">
        <v>110196.34999999998</v>
      </c>
      <c r="N46" s="13">
        <v>0.8</v>
      </c>
      <c r="O46" s="14">
        <v>0</v>
      </c>
      <c r="P46" s="14">
        <v>0</v>
      </c>
      <c r="Q46" s="15">
        <v>0</v>
      </c>
      <c r="R46" s="15">
        <v>0</v>
      </c>
      <c r="S46" s="15">
        <v>0</v>
      </c>
      <c r="T46" s="16">
        <v>0</v>
      </c>
      <c r="U46" s="17">
        <v>440781</v>
      </c>
      <c r="V46" s="18"/>
      <c r="W46" s="19"/>
      <c r="X46" s="19"/>
      <c r="Y46" s="19"/>
      <c r="Z46" s="19"/>
      <c r="AA46" s="3" t="b">
        <f t="shared" si="5"/>
        <v>1</v>
      </c>
      <c r="AB46" s="20">
        <f t="shared" si="1"/>
        <v>0.8</v>
      </c>
      <c r="AC46" s="21" t="b">
        <f t="shared" si="2"/>
        <v>1</v>
      </c>
      <c r="AD46" s="21" t="b">
        <f t="shared" si="3"/>
        <v>1</v>
      </c>
    </row>
    <row r="47" spans="1:30" ht="24" x14ac:dyDescent="0.25">
      <c r="A47" s="4">
        <v>45</v>
      </c>
      <c r="B47" s="22" t="s">
        <v>173</v>
      </c>
      <c r="C47" s="6" t="s">
        <v>20</v>
      </c>
      <c r="D47" s="7" t="s">
        <v>174</v>
      </c>
      <c r="E47" s="8">
        <v>2601043</v>
      </c>
      <c r="F47" s="7" t="s">
        <v>107</v>
      </c>
      <c r="G47" s="9" t="s">
        <v>175</v>
      </c>
      <c r="H47" s="7" t="s">
        <v>45</v>
      </c>
      <c r="I47" s="10">
        <v>0.70499999999999996</v>
      </c>
      <c r="J47" s="9" t="s">
        <v>176</v>
      </c>
      <c r="K47" s="11">
        <v>546630.54</v>
      </c>
      <c r="L47" s="12">
        <v>437304</v>
      </c>
      <c r="M47" s="12">
        <v>109326.54000000004</v>
      </c>
      <c r="N47" s="13">
        <v>0.8</v>
      </c>
      <c r="O47" s="14">
        <v>0</v>
      </c>
      <c r="P47" s="14">
        <v>0</v>
      </c>
      <c r="Q47" s="15">
        <v>0</v>
      </c>
      <c r="R47" s="15">
        <v>0</v>
      </c>
      <c r="S47" s="15">
        <v>0</v>
      </c>
      <c r="T47" s="16">
        <v>0</v>
      </c>
      <c r="U47" s="17">
        <v>437304</v>
      </c>
      <c r="V47" s="18"/>
      <c r="W47" s="19"/>
      <c r="X47" s="19"/>
      <c r="Y47" s="19"/>
      <c r="Z47" s="19"/>
      <c r="AA47" s="3" t="b">
        <f t="shared" si="5"/>
        <v>1</v>
      </c>
      <c r="AB47" s="20">
        <f t="shared" si="1"/>
        <v>0.8</v>
      </c>
      <c r="AC47" s="21" t="b">
        <f t="shared" si="2"/>
        <v>1</v>
      </c>
      <c r="AD47" s="21" t="b">
        <f t="shared" si="3"/>
        <v>1</v>
      </c>
    </row>
    <row r="48" spans="1:30" x14ac:dyDescent="0.25">
      <c r="A48" s="4">
        <v>46</v>
      </c>
      <c r="B48" s="22" t="s">
        <v>177</v>
      </c>
      <c r="C48" s="6" t="s">
        <v>20</v>
      </c>
      <c r="D48" s="7" t="s">
        <v>178</v>
      </c>
      <c r="E48" s="8">
        <v>2605033</v>
      </c>
      <c r="F48" s="7" t="s">
        <v>123</v>
      </c>
      <c r="G48" s="9" t="s">
        <v>179</v>
      </c>
      <c r="H48" s="7" t="s">
        <v>30</v>
      </c>
      <c r="I48" s="10">
        <v>0.7</v>
      </c>
      <c r="J48" s="9" t="s">
        <v>104</v>
      </c>
      <c r="K48" s="11">
        <v>464729.99</v>
      </c>
      <c r="L48" s="12">
        <v>371783</v>
      </c>
      <c r="M48" s="12">
        <v>92946.989999999991</v>
      </c>
      <c r="N48" s="13">
        <v>0.8</v>
      </c>
      <c r="O48" s="14">
        <v>0</v>
      </c>
      <c r="P48" s="14">
        <v>0</v>
      </c>
      <c r="Q48" s="15">
        <v>0</v>
      </c>
      <c r="R48" s="15">
        <v>0</v>
      </c>
      <c r="S48" s="15">
        <v>0</v>
      </c>
      <c r="T48" s="16">
        <v>0</v>
      </c>
      <c r="U48" s="17">
        <v>371783</v>
      </c>
      <c r="V48" s="18"/>
      <c r="W48" s="19"/>
      <c r="X48" s="19"/>
      <c r="Y48" s="19"/>
      <c r="Z48" s="19"/>
      <c r="AA48" s="3" t="b">
        <f t="shared" si="5"/>
        <v>1</v>
      </c>
      <c r="AB48" s="20">
        <f t="shared" si="1"/>
        <v>0.8</v>
      </c>
      <c r="AC48" s="21" t="b">
        <f t="shared" si="2"/>
        <v>1</v>
      </c>
      <c r="AD48" s="21" t="b">
        <f t="shared" si="3"/>
        <v>1</v>
      </c>
    </row>
    <row r="49" spans="1:30" ht="24" x14ac:dyDescent="0.25">
      <c r="A49" s="4">
        <v>47</v>
      </c>
      <c r="B49" s="22" t="s">
        <v>180</v>
      </c>
      <c r="C49" s="6" t="s">
        <v>20</v>
      </c>
      <c r="D49" s="7" t="s">
        <v>181</v>
      </c>
      <c r="E49" s="8">
        <v>2612022</v>
      </c>
      <c r="F49" s="7" t="s">
        <v>91</v>
      </c>
      <c r="G49" s="9" t="s">
        <v>182</v>
      </c>
      <c r="H49" s="7" t="s">
        <v>45</v>
      </c>
      <c r="I49" s="10">
        <v>0.68500000000000005</v>
      </c>
      <c r="J49" s="9" t="s">
        <v>72</v>
      </c>
      <c r="K49" s="11">
        <v>349313.94</v>
      </c>
      <c r="L49" s="12">
        <v>279451</v>
      </c>
      <c r="M49" s="12">
        <v>69862.94</v>
      </c>
      <c r="N49" s="13">
        <v>0.8</v>
      </c>
      <c r="O49" s="14">
        <v>0</v>
      </c>
      <c r="P49" s="14">
        <v>0</v>
      </c>
      <c r="Q49" s="15">
        <v>0</v>
      </c>
      <c r="R49" s="15">
        <v>0</v>
      </c>
      <c r="S49" s="15">
        <v>0</v>
      </c>
      <c r="T49" s="16">
        <v>0</v>
      </c>
      <c r="U49" s="17">
        <v>279451</v>
      </c>
      <c r="V49" s="18"/>
      <c r="W49" s="19"/>
      <c r="X49" s="19"/>
      <c r="Y49" s="19"/>
      <c r="Z49" s="19"/>
      <c r="AA49" s="3" t="b">
        <f t="shared" si="5"/>
        <v>1</v>
      </c>
      <c r="AB49" s="20">
        <f t="shared" si="1"/>
        <v>0.8</v>
      </c>
      <c r="AC49" s="21" t="b">
        <f t="shared" si="2"/>
        <v>1</v>
      </c>
      <c r="AD49" s="21" t="b">
        <f t="shared" si="3"/>
        <v>1</v>
      </c>
    </row>
    <row r="50" spans="1:30" ht="24" x14ac:dyDescent="0.25">
      <c r="A50" s="4">
        <v>48</v>
      </c>
      <c r="B50" s="22" t="s">
        <v>183</v>
      </c>
      <c r="C50" s="6" t="s">
        <v>20</v>
      </c>
      <c r="D50" s="7" t="s">
        <v>110</v>
      </c>
      <c r="E50" s="8">
        <v>2611032</v>
      </c>
      <c r="F50" s="7" t="s">
        <v>34</v>
      </c>
      <c r="G50" s="9" t="s">
        <v>184</v>
      </c>
      <c r="H50" s="7" t="s">
        <v>24</v>
      </c>
      <c r="I50" s="10">
        <v>0.55300000000000005</v>
      </c>
      <c r="J50" s="9" t="s">
        <v>185</v>
      </c>
      <c r="K50" s="11">
        <v>2237574.31</v>
      </c>
      <c r="L50" s="12">
        <v>1790059</v>
      </c>
      <c r="M50" s="12">
        <v>447515.31000000006</v>
      </c>
      <c r="N50" s="13">
        <v>0.8</v>
      </c>
      <c r="O50" s="14">
        <v>0</v>
      </c>
      <c r="P50" s="14">
        <v>0</v>
      </c>
      <c r="Q50" s="15">
        <v>0</v>
      </c>
      <c r="R50" s="15">
        <v>0</v>
      </c>
      <c r="S50" s="15">
        <v>0</v>
      </c>
      <c r="T50" s="16">
        <v>0</v>
      </c>
      <c r="U50" s="17">
        <v>1790059</v>
      </c>
      <c r="V50" s="18"/>
      <c r="W50" s="19"/>
      <c r="X50" s="19"/>
      <c r="Y50" s="19"/>
      <c r="Z50" s="19"/>
      <c r="AA50" s="3" t="b">
        <f t="shared" si="5"/>
        <v>1</v>
      </c>
      <c r="AB50" s="20">
        <f t="shared" si="1"/>
        <v>0.8</v>
      </c>
      <c r="AC50" s="21" t="b">
        <f t="shared" si="2"/>
        <v>1</v>
      </c>
      <c r="AD50" s="21" t="b">
        <f t="shared" si="3"/>
        <v>1</v>
      </c>
    </row>
    <row r="51" spans="1:30" ht="24" x14ac:dyDescent="0.25">
      <c r="A51" s="4">
        <v>49</v>
      </c>
      <c r="B51" s="5" t="s">
        <v>186</v>
      </c>
      <c r="C51" s="6" t="s">
        <v>20</v>
      </c>
      <c r="D51" s="7" t="s">
        <v>187</v>
      </c>
      <c r="E51" s="8">
        <v>2606062</v>
      </c>
      <c r="F51" s="7" t="s">
        <v>75</v>
      </c>
      <c r="G51" s="9" t="s">
        <v>188</v>
      </c>
      <c r="H51" s="7" t="s">
        <v>30</v>
      </c>
      <c r="I51" s="10">
        <v>0.55000000000000004</v>
      </c>
      <c r="J51" s="9" t="s">
        <v>50</v>
      </c>
      <c r="K51" s="11">
        <v>586717.6</v>
      </c>
      <c r="L51" s="12">
        <v>469374</v>
      </c>
      <c r="M51" s="12">
        <v>117343.59999999998</v>
      </c>
      <c r="N51" s="13">
        <v>0.8</v>
      </c>
      <c r="O51" s="14">
        <v>0</v>
      </c>
      <c r="P51" s="14">
        <v>0</v>
      </c>
      <c r="Q51" s="15">
        <v>0</v>
      </c>
      <c r="R51" s="15">
        <v>0</v>
      </c>
      <c r="S51" s="15">
        <v>0</v>
      </c>
      <c r="T51" s="16">
        <v>0</v>
      </c>
      <c r="U51" s="17">
        <v>469374</v>
      </c>
      <c r="V51" s="43"/>
      <c r="W51" s="19"/>
      <c r="X51" s="19"/>
      <c r="Y51" s="19"/>
      <c r="Z51" s="19"/>
      <c r="AA51" s="3" t="b">
        <f t="shared" si="5"/>
        <v>1</v>
      </c>
      <c r="AB51" s="20">
        <f t="shared" si="1"/>
        <v>0.8</v>
      </c>
      <c r="AC51" s="21" t="b">
        <f t="shared" si="2"/>
        <v>1</v>
      </c>
      <c r="AD51" s="21" t="b">
        <f t="shared" si="3"/>
        <v>1</v>
      </c>
    </row>
    <row r="52" spans="1:30" ht="24" x14ac:dyDescent="0.25">
      <c r="A52" s="4">
        <v>50</v>
      </c>
      <c r="B52" s="5" t="s">
        <v>189</v>
      </c>
      <c r="C52" s="6" t="s">
        <v>20</v>
      </c>
      <c r="D52" s="7" t="s">
        <v>38</v>
      </c>
      <c r="E52" s="8">
        <v>2609011</v>
      </c>
      <c r="F52" s="7" t="s">
        <v>39</v>
      </c>
      <c r="G52" s="9" t="s">
        <v>190</v>
      </c>
      <c r="H52" s="7" t="s">
        <v>45</v>
      </c>
      <c r="I52" s="10">
        <v>0.35</v>
      </c>
      <c r="J52" s="9" t="s">
        <v>41</v>
      </c>
      <c r="K52" s="11">
        <v>732408.77</v>
      </c>
      <c r="L52" s="12">
        <v>439445</v>
      </c>
      <c r="M52" s="12">
        <v>292963.77</v>
      </c>
      <c r="N52" s="13">
        <v>0.6</v>
      </c>
      <c r="O52" s="14">
        <v>0</v>
      </c>
      <c r="P52" s="14">
        <v>0</v>
      </c>
      <c r="Q52" s="15">
        <v>0</v>
      </c>
      <c r="R52" s="15">
        <v>0</v>
      </c>
      <c r="S52" s="15">
        <v>0</v>
      </c>
      <c r="T52" s="16">
        <v>0</v>
      </c>
      <c r="U52" s="17">
        <v>439445</v>
      </c>
      <c r="V52" s="43"/>
      <c r="W52" s="19"/>
      <c r="X52" s="19"/>
      <c r="Y52" s="19"/>
      <c r="Z52" s="19"/>
      <c r="AA52" s="3" t="b">
        <f t="shared" si="5"/>
        <v>1</v>
      </c>
      <c r="AB52" s="20">
        <f t="shared" si="1"/>
        <v>0.6</v>
      </c>
      <c r="AC52" s="21" t="b">
        <f t="shared" si="2"/>
        <v>1</v>
      </c>
      <c r="AD52" s="21" t="b">
        <f t="shared" si="3"/>
        <v>1</v>
      </c>
    </row>
    <row r="53" spans="1:30" ht="24" x14ac:dyDescent="0.25">
      <c r="A53" s="4">
        <v>51</v>
      </c>
      <c r="B53" s="5" t="s">
        <v>191</v>
      </c>
      <c r="C53" s="6" t="s">
        <v>20</v>
      </c>
      <c r="D53" s="7" t="s">
        <v>138</v>
      </c>
      <c r="E53" s="8">
        <v>2605023</v>
      </c>
      <c r="F53" s="7" t="s">
        <v>192</v>
      </c>
      <c r="G53" s="9" t="s">
        <v>193</v>
      </c>
      <c r="H53" s="7" t="s">
        <v>30</v>
      </c>
      <c r="I53" s="10">
        <v>0.27300000000000002</v>
      </c>
      <c r="J53" s="9" t="s">
        <v>194</v>
      </c>
      <c r="K53" s="11">
        <v>264268.71999999997</v>
      </c>
      <c r="L53" s="12">
        <v>211414</v>
      </c>
      <c r="M53" s="12">
        <v>52854.719999999972</v>
      </c>
      <c r="N53" s="13">
        <v>0.8</v>
      </c>
      <c r="O53" s="14">
        <v>0</v>
      </c>
      <c r="P53" s="14">
        <v>0</v>
      </c>
      <c r="Q53" s="15">
        <v>0</v>
      </c>
      <c r="R53" s="15">
        <v>0</v>
      </c>
      <c r="S53" s="15">
        <v>0</v>
      </c>
      <c r="T53" s="16">
        <v>0</v>
      </c>
      <c r="U53" s="17">
        <v>211414</v>
      </c>
      <c r="V53" s="43"/>
      <c r="W53" s="19"/>
      <c r="X53" s="19"/>
      <c r="Y53" s="19"/>
      <c r="Z53" s="19"/>
      <c r="AA53" s="3" t="b">
        <f t="shared" si="5"/>
        <v>1</v>
      </c>
      <c r="AB53" s="20">
        <f t="shared" si="1"/>
        <v>0.8</v>
      </c>
      <c r="AC53" s="21" t="b">
        <f t="shared" si="2"/>
        <v>1</v>
      </c>
      <c r="AD53" s="21" t="b">
        <f t="shared" si="3"/>
        <v>1</v>
      </c>
    </row>
    <row r="54" spans="1:30" x14ac:dyDescent="0.25">
      <c r="A54" s="4">
        <v>52</v>
      </c>
      <c r="B54" s="5" t="s">
        <v>195</v>
      </c>
      <c r="C54" s="6" t="s">
        <v>20</v>
      </c>
      <c r="D54" s="7" t="s">
        <v>94</v>
      </c>
      <c r="E54" s="8">
        <v>2612073</v>
      </c>
      <c r="F54" s="7" t="s">
        <v>91</v>
      </c>
      <c r="G54" s="9" t="s">
        <v>196</v>
      </c>
      <c r="H54" s="7" t="s">
        <v>24</v>
      </c>
      <c r="I54" s="10">
        <v>0.09</v>
      </c>
      <c r="J54" s="9" t="s">
        <v>96</v>
      </c>
      <c r="K54" s="11">
        <v>925460.77</v>
      </c>
      <c r="L54" s="12">
        <v>740368</v>
      </c>
      <c r="M54" s="12">
        <v>185092.77000000002</v>
      </c>
      <c r="N54" s="13">
        <v>0.8</v>
      </c>
      <c r="O54" s="14">
        <v>0</v>
      </c>
      <c r="P54" s="14">
        <v>0</v>
      </c>
      <c r="Q54" s="15">
        <v>0</v>
      </c>
      <c r="R54" s="15">
        <v>0</v>
      </c>
      <c r="S54" s="15">
        <v>0</v>
      </c>
      <c r="T54" s="16">
        <v>0</v>
      </c>
      <c r="U54" s="44">
        <v>740368</v>
      </c>
      <c r="V54" s="43"/>
      <c r="W54" s="19"/>
      <c r="X54" s="19"/>
      <c r="Y54" s="19"/>
      <c r="Z54" s="19"/>
      <c r="AA54" s="3" t="b">
        <f t="shared" si="5"/>
        <v>1</v>
      </c>
      <c r="AB54" s="20">
        <f t="shared" si="1"/>
        <v>0.8</v>
      </c>
      <c r="AC54" s="21" t="b">
        <f t="shared" si="2"/>
        <v>1</v>
      </c>
      <c r="AD54" s="21" t="b">
        <f t="shared" si="3"/>
        <v>1</v>
      </c>
    </row>
    <row r="55" spans="1:30" ht="36" x14ac:dyDescent="0.25">
      <c r="A55" s="4">
        <v>53</v>
      </c>
      <c r="B55" s="5" t="s">
        <v>197</v>
      </c>
      <c r="C55" s="6" t="s">
        <v>20</v>
      </c>
      <c r="D55" s="7" t="s">
        <v>157</v>
      </c>
      <c r="E55" s="8">
        <v>2606032</v>
      </c>
      <c r="F55" s="7" t="s">
        <v>75</v>
      </c>
      <c r="G55" s="9" t="s">
        <v>198</v>
      </c>
      <c r="H55" s="7" t="s">
        <v>45</v>
      </c>
      <c r="I55" s="10">
        <v>1.33</v>
      </c>
      <c r="J55" s="9" t="s">
        <v>96</v>
      </c>
      <c r="K55" s="11">
        <v>1058875.32</v>
      </c>
      <c r="L55" s="12">
        <v>847100</v>
      </c>
      <c r="M55" s="12">
        <v>211775.32000000007</v>
      </c>
      <c r="N55" s="13">
        <v>0.8</v>
      </c>
      <c r="O55" s="14">
        <v>0</v>
      </c>
      <c r="P55" s="14">
        <v>0</v>
      </c>
      <c r="Q55" s="15">
        <v>0</v>
      </c>
      <c r="R55" s="15">
        <v>0</v>
      </c>
      <c r="S55" s="15">
        <v>0</v>
      </c>
      <c r="T55" s="16">
        <v>0</v>
      </c>
      <c r="U55" s="17">
        <v>847100</v>
      </c>
      <c r="V55" s="43"/>
      <c r="W55" s="19"/>
      <c r="X55" s="19"/>
      <c r="Y55" s="19"/>
      <c r="Z55" s="19"/>
      <c r="AA55" s="3" t="b">
        <f t="shared" si="5"/>
        <v>1</v>
      </c>
      <c r="AB55" s="20">
        <f t="shared" si="1"/>
        <v>0.8</v>
      </c>
      <c r="AC55" s="21" t="b">
        <f t="shared" si="2"/>
        <v>1</v>
      </c>
      <c r="AD55" s="21" t="b">
        <f t="shared" si="3"/>
        <v>1</v>
      </c>
    </row>
    <row r="56" spans="1:30" ht="36" x14ac:dyDescent="0.25">
      <c r="A56" s="4">
        <v>54</v>
      </c>
      <c r="B56" s="5" t="s">
        <v>199</v>
      </c>
      <c r="C56" s="6" t="s">
        <v>20</v>
      </c>
      <c r="D56" s="7" t="s">
        <v>126</v>
      </c>
      <c r="E56" s="8">
        <v>2603022</v>
      </c>
      <c r="F56" s="7" t="s">
        <v>127</v>
      </c>
      <c r="G56" s="9" t="s">
        <v>200</v>
      </c>
      <c r="H56" s="7" t="s">
        <v>30</v>
      </c>
      <c r="I56" s="10">
        <v>0.84799999999999998</v>
      </c>
      <c r="J56" s="9" t="s">
        <v>36</v>
      </c>
      <c r="K56" s="11">
        <v>670762.05000000005</v>
      </c>
      <c r="L56" s="12">
        <v>536609</v>
      </c>
      <c r="M56" s="12">
        <v>134153.05000000005</v>
      </c>
      <c r="N56" s="13">
        <v>0.8</v>
      </c>
      <c r="O56" s="14">
        <v>0</v>
      </c>
      <c r="P56" s="14">
        <v>0</v>
      </c>
      <c r="Q56" s="15">
        <v>0</v>
      </c>
      <c r="R56" s="15">
        <v>0</v>
      </c>
      <c r="S56" s="15">
        <v>0</v>
      </c>
      <c r="T56" s="16">
        <v>0</v>
      </c>
      <c r="U56" s="17">
        <v>536609</v>
      </c>
      <c r="V56" s="43"/>
      <c r="W56" s="19"/>
      <c r="X56" s="19"/>
      <c r="Y56" s="19"/>
      <c r="Z56" s="19"/>
      <c r="AA56" s="3" t="b">
        <f t="shared" si="5"/>
        <v>1</v>
      </c>
      <c r="AB56" s="20">
        <f t="shared" si="1"/>
        <v>0.8</v>
      </c>
      <c r="AC56" s="21" t="b">
        <f t="shared" si="2"/>
        <v>1</v>
      </c>
      <c r="AD56" s="21" t="b">
        <f t="shared" si="3"/>
        <v>1</v>
      </c>
    </row>
    <row r="57" spans="1:30" x14ac:dyDescent="0.25">
      <c r="A57" s="4">
        <v>55</v>
      </c>
      <c r="B57" s="5" t="s">
        <v>201</v>
      </c>
      <c r="C57" s="6" t="s">
        <v>20</v>
      </c>
      <c r="D57" s="7" t="s">
        <v>202</v>
      </c>
      <c r="E57" s="8">
        <v>2606043</v>
      </c>
      <c r="F57" s="7" t="s">
        <v>75</v>
      </c>
      <c r="G57" s="9" t="s">
        <v>203</v>
      </c>
      <c r="H57" s="7" t="s">
        <v>45</v>
      </c>
      <c r="I57" s="10">
        <v>0.72</v>
      </c>
      <c r="J57" s="9" t="s">
        <v>36</v>
      </c>
      <c r="K57" s="11">
        <v>965060.88</v>
      </c>
      <c r="L57" s="12">
        <v>772048</v>
      </c>
      <c r="M57" s="12">
        <v>193012.88</v>
      </c>
      <c r="N57" s="13">
        <v>0.8</v>
      </c>
      <c r="O57" s="14">
        <v>0</v>
      </c>
      <c r="P57" s="14">
        <v>0</v>
      </c>
      <c r="Q57" s="15">
        <v>0</v>
      </c>
      <c r="R57" s="15">
        <v>0</v>
      </c>
      <c r="S57" s="15">
        <v>0</v>
      </c>
      <c r="T57" s="16">
        <v>0</v>
      </c>
      <c r="U57" s="17">
        <v>772048</v>
      </c>
      <c r="V57" s="43"/>
      <c r="W57" s="19"/>
      <c r="X57" s="19"/>
      <c r="Y57" s="19"/>
      <c r="Z57" s="19"/>
      <c r="AA57" s="3" t="b">
        <f t="shared" si="5"/>
        <v>1</v>
      </c>
      <c r="AB57" s="20">
        <f t="shared" si="1"/>
        <v>0.8</v>
      </c>
      <c r="AC57" s="21" t="b">
        <f t="shared" si="2"/>
        <v>1</v>
      </c>
      <c r="AD57" s="21" t="b">
        <f t="shared" si="3"/>
        <v>1</v>
      </c>
    </row>
    <row r="58" spans="1:30" ht="24" x14ac:dyDescent="0.25">
      <c r="A58" s="4">
        <v>56</v>
      </c>
      <c r="B58" s="5" t="s">
        <v>204</v>
      </c>
      <c r="C58" s="6" t="s">
        <v>20</v>
      </c>
      <c r="D58" s="7" t="s">
        <v>205</v>
      </c>
      <c r="E58" s="8">
        <v>2604092</v>
      </c>
      <c r="F58" s="7" t="s">
        <v>28</v>
      </c>
      <c r="G58" s="9" t="s">
        <v>206</v>
      </c>
      <c r="H58" s="7" t="s">
        <v>30</v>
      </c>
      <c r="I58" s="10">
        <v>0.51</v>
      </c>
      <c r="J58" s="9" t="s">
        <v>176</v>
      </c>
      <c r="K58" s="11">
        <v>1429541.75</v>
      </c>
      <c r="L58" s="12">
        <v>1143633</v>
      </c>
      <c r="M58" s="12">
        <v>285908.75</v>
      </c>
      <c r="N58" s="13">
        <v>0.8</v>
      </c>
      <c r="O58" s="14">
        <v>0</v>
      </c>
      <c r="P58" s="14">
        <v>0</v>
      </c>
      <c r="Q58" s="15">
        <v>0</v>
      </c>
      <c r="R58" s="15">
        <v>0</v>
      </c>
      <c r="S58" s="15">
        <v>0</v>
      </c>
      <c r="T58" s="16">
        <v>0</v>
      </c>
      <c r="U58" s="17">
        <v>1143633</v>
      </c>
      <c r="V58" s="43"/>
      <c r="W58" s="19"/>
      <c r="X58" s="19"/>
      <c r="Y58" s="19"/>
      <c r="Z58" s="19"/>
      <c r="AA58" s="3" t="b">
        <f t="shared" si="5"/>
        <v>1</v>
      </c>
      <c r="AB58" s="20">
        <f t="shared" si="1"/>
        <v>0.8</v>
      </c>
      <c r="AC58" s="21" t="b">
        <f t="shared" si="2"/>
        <v>1</v>
      </c>
      <c r="AD58" s="21" t="b">
        <f t="shared" si="3"/>
        <v>1</v>
      </c>
    </row>
    <row r="59" spans="1:30" ht="24" x14ac:dyDescent="0.25">
      <c r="A59" s="4">
        <v>57</v>
      </c>
      <c r="B59" s="5" t="s">
        <v>207</v>
      </c>
      <c r="C59" s="6" t="s">
        <v>20</v>
      </c>
      <c r="D59" s="7" t="s">
        <v>208</v>
      </c>
      <c r="E59" s="8">
        <v>2609043</v>
      </c>
      <c r="F59" s="7" t="s">
        <v>39</v>
      </c>
      <c r="G59" s="9" t="s">
        <v>209</v>
      </c>
      <c r="H59" s="7" t="s">
        <v>30</v>
      </c>
      <c r="I59" s="10">
        <v>0.37</v>
      </c>
      <c r="J59" s="9" t="s">
        <v>83</v>
      </c>
      <c r="K59" s="11">
        <v>513667.46</v>
      </c>
      <c r="L59" s="12">
        <v>410933</v>
      </c>
      <c r="M59" s="12">
        <v>102734.46000000002</v>
      </c>
      <c r="N59" s="13">
        <v>0.8</v>
      </c>
      <c r="O59" s="14">
        <v>0</v>
      </c>
      <c r="P59" s="14">
        <v>0</v>
      </c>
      <c r="Q59" s="15">
        <v>0</v>
      </c>
      <c r="R59" s="15">
        <v>0</v>
      </c>
      <c r="S59" s="15">
        <v>0</v>
      </c>
      <c r="T59" s="16">
        <v>0</v>
      </c>
      <c r="U59" s="17">
        <v>410933</v>
      </c>
      <c r="V59" s="43"/>
      <c r="W59" s="19"/>
      <c r="X59" s="19"/>
      <c r="Y59" s="19"/>
      <c r="Z59" s="19"/>
      <c r="AA59" s="3" t="b">
        <f t="shared" si="5"/>
        <v>1</v>
      </c>
      <c r="AB59" s="20">
        <f t="shared" si="1"/>
        <v>0.8</v>
      </c>
      <c r="AC59" s="21" t="b">
        <f t="shared" si="2"/>
        <v>1</v>
      </c>
      <c r="AD59" s="21" t="b">
        <f t="shared" si="3"/>
        <v>1</v>
      </c>
    </row>
    <row r="60" spans="1:30" x14ac:dyDescent="0.25">
      <c r="A60" s="4">
        <v>58</v>
      </c>
      <c r="B60" s="5" t="s">
        <v>210</v>
      </c>
      <c r="C60" s="6" t="s">
        <v>20</v>
      </c>
      <c r="D60" s="7" t="s">
        <v>178</v>
      </c>
      <c r="E60" s="8">
        <v>2605033</v>
      </c>
      <c r="F60" s="7" t="s">
        <v>123</v>
      </c>
      <c r="G60" s="9" t="s">
        <v>211</v>
      </c>
      <c r="H60" s="7" t="s">
        <v>30</v>
      </c>
      <c r="I60" s="10">
        <v>0.34799999999999998</v>
      </c>
      <c r="J60" s="9" t="s">
        <v>104</v>
      </c>
      <c r="K60" s="11">
        <v>354590.62</v>
      </c>
      <c r="L60" s="12">
        <v>283672</v>
      </c>
      <c r="M60" s="12">
        <v>70918.62</v>
      </c>
      <c r="N60" s="13">
        <v>0.8</v>
      </c>
      <c r="O60" s="14">
        <v>0</v>
      </c>
      <c r="P60" s="14">
        <v>0</v>
      </c>
      <c r="Q60" s="15">
        <v>0</v>
      </c>
      <c r="R60" s="15">
        <v>0</v>
      </c>
      <c r="S60" s="15">
        <v>0</v>
      </c>
      <c r="T60" s="16">
        <v>0</v>
      </c>
      <c r="U60" s="17">
        <v>283672</v>
      </c>
      <c r="V60" s="43"/>
      <c r="W60" s="19"/>
      <c r="X60" s="19"/>
      <c r="Y60" s="19"/>
      <c r="Z60" s="19"/>
      <c r="AA60" s="3" t="b">
        <f t="shared" si="5"/>
        <v>1</v>
      </c>
      <c r="AB60" s="20">
        <f t="shared" si="1"/>
        <v>0.8</v>
      </c>
      <c r="AC60" s="21" t="b">
        <f t="shared" si="2"/>
        <v>1</v>
      </c>
      <c r="AD60" s="21" t="b">
        <f t="shared" si="3"/>
        <v>1</v>
      </c>
    </row>
    <row r="61" spans="1:30" x14ac:dyDescent="0.25">
      <c r="A61" s="4">
        <v>59</v>
      </c>
      <c r="B61" s="5" t="s">
        <v>212</v>
      </c>
      <c r="C61" s="6" t="s">
        <v>20</v>
      </c>
      <c r="D61" s="7" t="s">
        <v>81</v>
      </c>
      <c r="E61" s="8">
        <v>2607062</v>
      </c>
      <c r="F61" s="7" t="s">
        <v>22</v>
      </c>
      <c r="G61" s="9" t="s">
        <v>213</v>
      </c>
      <c r="H61" s="7" t="s">
        <v>45</v>
      </c>
      <c r="I61" s="10">
        <v>0.34499999999999997</v>
      </c>
      <c r="J61" s="9" t="s">
        <v>83</v>
      </c>
      <c r="K61" s="11">
        <v>590338.5</v>
      </c>
      <c r="L61" s="12">
        <v>472270</v>
      </c>
      <c r="M61" s="12">
        <v>118068.5</v>
      </c>
      <c r="N61" s="13">
        <v>0.8</v>
      </c>
      <c r="O61" s="14">
        <v>0</v>
      </c>
      <c r="P61" s="14">
        <v>0</v>
      </c>
      <c r="Q61" s="15">
        <v>0</v>
      </c>
      <c r="R61" s="15">
        <v>0</v>
      </c>
      <c r="S61" s="15">
        <v>0</v>
      </c>
      <c r="T61" s="16">
        <v>0</v>
      </c>
      <c r="U61" s="17">
        <v>472270</v>
      </c>
      <c r="V61" s="43"/>
      <c r="W61" s="19"/>
      <c r="X61" s="19"/>
      <c r="Y61" s="19"/>
      <c r="Z61" s="19"/>
      <c r="AA61" s="3" t="b">
        <f t="shared" si="5"/>
        <v>1</v>
      </c>
      <c r="AB61" s="20">
        <f t="shared" si="1"/>
        <v>0.8</v>
      </c>
      <c r="AC61" s="21" t="b">
        <f t="shared" si="2"/>
        <v>1</v>
      </c>
      <c r="AD61" s="21" t="b">
        <f t="shared" si="3"/>
        <v>1</v>
      </c>
    </row>
    <row r="62" spans="1:30" ht="48" x14ac:dyDescent="0.25">
      <c r="A62" s="4">
        <v>60</v>
      </c>
      <c r="B62" s="5" t="s">
        <v>214</v>
      </c>
      <c r="C62" s="6" t="s">
        <v>20</v>
      </c>
      <c r="D62" s="7" t="s">
        <v>215</v>
      </c>
      <c r="E62" s="8">
        <v>2607043</v>
      </c>
      <c r="F62" s="7" t="s">
        <v>22</v>
      </c>
      <c r="G62" s="9" t="s">
        <v>216</v>
      </c>
      <c r="H62" s="7" t="s">
        <v>30</v>
      </c>
      <c r="I62" s="10">
        <v>0.33700000000000002</v>
      </c>
      <c r="J62" s="9" t="s">
        <v>217</v>
      </c>
      <c r="K62" s="11">
        <v>1578877.24</v>
      </c>
      <c r="L62" s="12">
        <v>1263101</v>
      </c>
      <c r="M62" s="12">
        <v>315776.24</v>
      </c>
      <c r="N62" s="13">
        <v>0.8</v>
      </c>
      <c r="O62" s="14">
        <v>0</v>
      </c>
      <c r="P62" s="14">
        <v>0</v>
      </c>
      <c r="Q62" s="15">
        <v>0</v>
      </c>
      <c r="R62" s="15">
        <v>0</v>
      </c>
      <c r="S62" s="15">
        <v>0</v>
      </c>
      <c r="T62" s="16">
        <v>0</v>
      </c>
      <c r="U62" s="17">
        <v>1263101</v>
      </c>
      <c r="V62" s="43"/>
      <c r="W62" s="19"/>
      <c r="X62" s="19"/>
      <c r="Y62" s="19"/>
      <c r="Z62" s="19"/>
      <c r="AA62" s="3" t="b">
        <f t="shared" si="5"/>
        <v>1</v>
      </c>
      <c r="AB62" s="20">
        <f t="shared" si="1"/>
        <v>0.8</v>
      </c>
      <c r="AC62" s="21" t="b">
        <f t="shared" si="2"/>
        <v>1</v>
      </c>
      <c r="AD62" s="21" t="b">
        <f t="shared" si="3"/>
        <v>1</v>
      </c>
    </row>
    <row r="63" spans="1:30" ht="48" x14ac:dyDescent="0.25">
      <c r="A63" s="4">
        <v>61</v>
      </c>
      <c r="B63" s="5" t="s">
        <v>218</v>
      </c>
      <c r="C63" s="6" t="s">
        <v>20</v>
      </c>
      <c r="D63" s="7" t="s">
        <v>215</v>
      </c>
      <c r="E63" s="8">
        <v>2607043</v>
      </c>
      <c r="F63" s="7" t="s">
        <v>22</v>
      </c>
      <c r="G63" s="9" t="s">
        <v>219</v>
      </c>
      <c r="H63" s="7" t="s">
        <v>30</v>
      </c>
      <c r="I63" s="10">
        <v>0.161</v>
      </c>
      <c r="J63" s="9" t="s">
        <v>217</v>
      </c>
      <c r="K63" s="11">
        <v>1282063.92</v>
      </c>
      <c r="L63" s="12">
        <v>1025651</v>
      </c>
      <c r="M63" s="12">
        <v>256412.91999999993</v>
      </c>
      <c r="N63" s="13">
        <v>0.8</v>
      </c>
      <c r="O63" s="14">
        <v>0</v>
      </c>
      <c r="P63" s="14">
        <v>0</v>
      </c>
      <c r="Q63" s="15">
        <v>0</v>
      </c>
      <c r="R63" s="15">
        <v>0</v>
      </c>
      <c r="S63" s="15">
        <v>0</v>
      </c>
      <c r="T63" s="16">
        <v>0</v>
      </c>
      <c r="U63" s="17">
        <v>1025651</v>
      </c>
      <c r="V63" s="43"/>
      <c r="W63" s="19"/>
      <c r="X63" s="19"/>
      <c r="Y63" s="19"/>
      <c r="Z63" s="19"/>
      <c r="AA63" s="3" t="b">
        <f t="shared" si="5"/>
        <v>1</v>
      </c>
      <c r="AB63" s="20">
        <f t="shared" si="1"/>
        <v>0.8</v>
      </c>
      <c r="AC63" s="21" t="b">
        <f t="shared" si="2"/>
        <v>1</v>
      </c>
      <c r="AD63" s="21" t="b">
        <f t="shared" si="3"/>
        <v>1</v>
      </c>
    </row>
    <row r="64" spans="1:30" ht="24" x14ac:dyDescent="0.25">
      <c r="A64" s="4">
        <v>62</v>
      </c>
      <c r="B64" s="5" t="s">
        <v>220</v>
      </c>
      <c r="C64" s="6" t="s">
        <v>20</v>
      </c>
      <c r="D64" s="7" t="s">
        <v>221</v>
      </c>
      <c r="E64" s="8">
        <v>2604053</v>
      </c>
      <c r="F64" s="7" t="s">
        <v>28</v>
      </c>
      <c r="G64" s="9" t="s">
        <v>222</v>
      </c>
      <c r="H64" s="7" t="s">
        <v>24</v>
      </c>
      <c r="I64" s="10">
        <v>1.4079999999999999</v>
      </c>
      <c r="J64" s="9" t="s">
        <v>223</v>
      </c>
      <c r="K64" s="11">
        <v>6274387.7699999996</v>
      </c>
      <c r="L64" s="12">
        <v>4392071</v>
      </c>
      <c r="M64" s="12">
        <v>1882316.7699999996</v>
      </c>
      <c r="N64" s="13">
        <v>0.7</v>
      </c>
      <c r="O64" s="14">
        <v>0</v>
      </c>
      <c r="P64" s="14">
        <v>0</v>
      </c>
      <c r="Q64" s="15">
        <v>0</v>
      </c>
      <c r="R64" s="15">
        <v>0</v>
      </c>
      <c r="S64" s="15">
        <v>0</v>
      </c>
      <c r="T64" s="16">
        <v>0</v>
      </c>
      <c r="U64" s="17">
        <v>4392071</v>
      </c>
      <c r="V64" s="43"/>
      <c r="W64" s="19"/>
      <c r="X64" s="19"/>
      <c r="Y64" s="19"/>
      <c r="Z64" s="19"/>
      <c r="AA64" s="3" t="b">
        <f t="shared" si="5"/>
        <v>1</v>
      </c>
      <c r="AB64" s="20">
        <f t="shared" si="1"/>
        <v>0.7</v>
      </c>
      <c r="AC64" s="21" t="b">
        <f t="shared" si="2"/>
        <v>1</v>
      </c>
      <c r="AD64" s="21" t="b">
        <f t="shared" si="3"/>
        <v>1</v>
      </c>
    </row>
    <row r="65" spans="1:30" ht="48" x14ac:dyDescent="0.25">
      <c r="A65" s="4">
        <v>63</v>
      </c>
      <c r="B65" s="5" t="s">
        <v>224</v>
      </c>
      <c r="C65" s="6" t="s">
        <v>20</v>
      </c>
      <c r="D65" s="7" t="s">
        <v>225</v>
      </c>
      <c r="E65" s="8">
        <v>2609062</v>
      </c>
      <c r="F65" s="7" t="s">
        <v>39</v>
      </c>
      <c r="G65" s="9" t="s">
        <v>226</v>
      </c>
      <c r="H65" s="7" t="s">
        <v>45</v>
      </c>
      <c r="I65" s="10">
        <v>1.0900000000000001</v>
      </c>
      <c r="J65" s="9" t="s">
        <v>36</v>
      </c>
      <c r="K65" s="11">
        <v>825608.97</v>
      </c>
      <c r="L65" s="12">
        <v>660487</v>
      </c>
      <c r="M65" s="12">
        <v>165121.96999999997</v>
      </c>
      <c r="N65" s="13">
        <v>0.8</v>
      </c>
      <c r="O65" s="14">
        <v>0</v>
      </c>
      <c r="P65" s="14">
        <v>0</v>
      </c>
      <c r="Q65" s="15">
        <v>0</v>
      </c>
      <c r="R65" s="15">
        <v>0</v>
      </c>
      <c r="S65" s="15">
        <v>0</v>
      </c>
      <c r="T65" s="16">
        <v>0</v>
      </c>
      <c r="U65" s="17">
        <v>660487</v>
      </c>
      <c r="V65" s="43"/>
      <c r="W65" s="19"/>
      <c r="X65" s="19"/>
      <c r="Y65" s="19"/>
      <c r="Z65" s="19"/>
      <c r="AA65" s="3" t="b">
        <f t="shared" si="5"/>
        <v>1</v>
      </c>
      <c r="AB65" s="20">
        <f t="shared" si="1"/>
        <v>0.8</v>
      </c>
      <c r="AC65" s="21" t="b">
        <f t="shared" si="2"/>
        <v>1</v>
      </c>
      <c r="AD65" s="21" t="b">
        <f t="shared" si="3"/>
        <v>1</v>
      </c>
    </row>
    <row r="66" spans="1:30" x14ac:dyDescent="0.25">
      <c r="A66" s="4">
        <v>64</v>
      </c>
      <c r="B66" s="5" t="s">
        <v>227</v>
      </c>
      <c r="C66" s="6" t="s">
        <v>20</v>
      </c>
      <c r="D66" s="7" t="s">
        <v>228</v>
      </c>
      <c r="E66" s="8">
        <v>2604083</v>
      </c>
      <c r="F66" s="7" t="s">
        <v>28</v>
      </c>
      <c r="G66" s="9" t="s">
        <v>229</v>
      </c>
      <c r="H66" s="7" t="s">
        <v>45</v>
      </c>
      <c r="I66" s="10">
        <v>1.0549999999999999</v>
      </c>
      <c r="J66" s="9" t="s">
        <v>134</v>
      </c>
      <c r="K66" s="11">
        <v>535000</v>
      </c>
      <c r="L66" s="12">
        <v>428000</v>
      </c>
      <c r="M66" s="12">
        <v>107000</v>
      </c>
      <c r="N66" s="13">
        <v>0.8</v>
      </c>
      <c r="O66" s="14">
        <v>0</v>
      </c>
      <c r="P66" s="14">
        <v>0</v>
      </c>
      <c r="Q66" s="15">
        <v>0</v>
      </c>
      <c r="R66" s="15">
        <v>0</v>
      </c>
      <c r="S66" s="15">
        <v>0</v>
      </c>
      <c r="T66" s="16">
        <v>0</v>
      </c>
      <c r="U66" s="17">
        <v>428000</v>
      </c>
      <c r="V66" s="43"/>
      <c r="W66" s="19"/>
      <c r="X66" s="19"/>
      <c r="Y66" s="19"/>
      <c r="Z66" s="19"/>
      <c r="AA66" s="3" t="b">
        <f t="shared" si="5"/>
        <v>1</v>
      </c>
      <c r="AB66" s="20">
        <f t="shared" si="1"/>
        <v>0.8</v>
      </c>
      <c r="AC66" s="21" t="b">
        <f t="shared" si="2"/>
        <v>1</v>
      </c>
      <c r="AD66" s="21" t="b">
        <f t="shared" si="3"/>
        <v>1</v>
      </c>
    </row>
    <row r="67" spans="1:30" ht="24" x14ac:dyDescent="0.25">
      <c r="A67" s="4">
        <v>65</v>
      </c>
      <c r="B67" s="5" t="s">
        <v>230</v>
      </c>
      <c r="C67" s="6" t="s">
        <v>20</v>
      </c>
      <c r="D67" s="7" t="s">
        <v>231</v>
      </c>
      <c r="E67" s="8">
        <v>2607022</v>
      </c>
      <c r="F67" s="7" t="s">
        <v>22</v>
      </c>
      <c r="G67" s="9" t="s">
        <v>232</v>
      </c>
      <c r="H67" s="7" t="s">
        <v>45</v>
      </c>
      <c r="I67" s="10">
        <v>0.99199999999999999</v>
      </c>
      <c r="J67" s="9" t="s">
        <v>46</v>
      </c>
      <c r="K67" s="11">
        <v>434132.88</v>
      </c>
      <c r="L67" s="12">
        <v>347306</v>
      </c>
      <c r="M67" s="12">
        <v>86826.880000000005</v>
      </c>
      <c r="N67" s="13">
        <v>0.8</v>
      </c>
      <c r="O67" s="14">
        <v>0</v>
      </c>
      <c r="P67" s="14">
        <v>0</v>
      </c>
      <c r="Q67" s="15">
        <v>0</v>
      </c>
      <c r="R67" s="15">
        <v>0</v>
      </c>
      <c r="S67" s="15">
        <v>0</v>
      </c>
      <c r="T67" s="16">
        <v>0</v>
      </c>
      <c r="U67" s="17">
        <v>347306</v>
      </c>
      <c r="V67" s="43"/>
      <c r="W67" s="19"/>
      <c r="X67" s="19"/>
      <c r="Y67" s="19"/>
      <c r="Z67" s="19"/>
      <c r="AA67" s="3" t="b">
        <f t="shared" si="5"/>
        <v>1</v>
      </c>
      <c r="AB67" s="20">
        <f t="shared" ref="AB67:AB68" si="6">ROUND(L67/K67,4)</f>
        <v>0.8</v>
      </c>
      <c r="AC67" s="21" t="b">
        <f t="shared" ref="AC67:AC68" si="7">AB67=N67</f>
        <v>1</v>
      </c>
      <c r="AD67" s="21" t="b">
        <f t="shared" ref="AD67:AD71" si="8">K67=L67+M67</f>
        <v>1</v>
      </c>
    </row>
    <row r="68" spans="1:30" x14ac:dyDescent="0.25">
      <c r="A68" s="4">
        <v>66</v>
      </c>
      <c r="B68" s="5" t="s">
        <v>233</v>
      </c>
      <c r="C68" s="23" t="s">
        <v>20</v>
      </c>
      <c r="D68" s="7" t="s">
        <v>122</v>
      </c>
      <c r="E68" s="8">
        <v>2605072</v>
      </c>
      <c r="F68" s="7" t="s">
        <v>123</v>
      </c>
      <c r="G68" s="24" t="s">
        <v>234</v>
      </c>
      <c r="H68" s="7" t="s">
        <v>30</v>
      </c>
      <c r="I68" s="25">
        <v>0.96399999999999997</v>
      </c>
      <c r="J68" s="24" t="s">
        <v>72</v>
      </c>
      <c r="K68" s="11">
        <v>1285737.3</v>
      </c>
      <c r="L68" s="12">
        <f>1028589</f>
        <v>1028589</v>
      </c>
      <c r="M68" s="12">
        <f>K68-L68</f>
        <v>257148.30000000005</v>
      </c>
      <c r="N68" s="13">
        <v>0.8</v>
      </c>
      <c r="O68" s="26">
        <v>0</v>
      </c>
      <c r="P68" s="26">
        <v>0</v>
      </c>
      <c r="Q68" s="27">
        <v>0</v>
      </c>
      <c r="R68" s="27">
        <v>0</v>
      </c>
      <c r="S68" s="27">
        <v>0</v>
      </c>
      <c r="T68" s="17">
        <v>0</v>
      </c>
      <c r="U68" s="17">
        <f>1028589</f>
        <v>1028589</v>
      </c>
      <c r="V68" s="43"/>
      <c r="W68" s="19"/>
      <c r="X68" s="19"/>
      <c r="Y68" s="19"/>
      <c r="Z68" s="19"/>
      <c r="AA68" s="3" t="b">
        <f t="shared" si="5"/>
        <v>1</v>
      </c>
      <c r="AB68" s="20">
        <f t="shared" si="6"/>
        <v>0.8</v>
      </c>
      <c r="AC68" s="21" t="b">
        <f t="shared" si="7"/>
        <v>1</v>
      </c>
      <c r="AD68" s="21" t="b">
        <f t="shared" si="8"/>
        <v>1</v>
      </c>
    </row>
    <row r="69" spans="1:30" ht="20.100000000000001" customHeight="1" x14ac:dyDescent="0.25">
      <c r="A69" s="66" t="s">
        <v>235</v>
      </c>
      <c r="B69" s="66"/>
      <c r="C69" s="66"/>
      <c r="D69" s="66"/>
      <c r="E69" s="66"/>
      <c r="F69" s="66"/>
      <c r="G69" s="66"/>
      <c r="H69" s="66"/>
      <c r="I69" s="45">
        <f>SUM(I3:I68)</f>
        <v>41.473999999999997</v>
      </c>
      <c r="J69" s="46" t="s">
        <v>236</v>
      </c>
      <c r="K69" s="47">
        <f>SUM(K3:K68)</f>
        <v>97214565.799999952</v>
      </c>
      <c r="L69" s="47">
        <f>SUM(L3:L68)</f>
        <v>74373765</v>
      </c>
      <c r="M69" s="47">
        <f>SUM(M3:M68)</f>
        <v>22840800.800000001</v>
      </c>
      <c r="N69" s="48" t="s">
        <v>236</v>
      </c>
      <c r="O69" s="49">
        <f t="shared" ref="O69:Z69" si="9">SUM(O3:O68)</f>
        <v>0</v>
      </c>
      <c r="P69" s="49">
        <f t="shared" si="9"/>
        <v>0</v>
      </c>
      <c r="Q69" s="49">
        <f t="shared" si="9"/>
        <v>0</v>
      </c>
      <c r="R69" s="49">
        <f t="shared" si="9"/>
        <v>0</v>
      </c>
      <c r="S69" s="49">
        <f t="shared" si="9"/>
        <v>0</v>
      </c>
      <c r="T69" s="49">
        <f t="shared" si="9"/>
        <v>0</v>
      </c>
      <c r="U69" s="49">
        <f t="shared" si="9"/>
        <v>63339610</v>
      </c>
      <c r="V69" s="49">
        <f t="shared" si="9"/>
        <v>11034155</v>
      </c>
      <c r="W69" s="49">
        <f t="shared" si="9"/>
        <v>0</v>
      </c>
      <c r="X69" s="49">
        <f t="shared" si="9"/>
        <v>0</v>
      </c>
      <c r="Y69" s="49">
        <f t="shared" si="9"/>
        <v>0</v>
      </c>
      <c r="Z69" s="49">
        <f t="shared" si="9"/>
        <v>0</v>
      </c>
      <c r="AA69" s="3" t="b">
        <f t="shared" si="5"/>
        <v>1</v>
      </c>
      <c r="AB69" s="20">
        <f>ROUND(L69/K69,4)</f>
        <v>0.76500000000000001</v>
      </c>
      <c r="AC69" s="21" t="s">
        <v>236</v>
      </c>
      <c r="AD69" s="21" t="b">
        <f t="shared" si="8"/>
        <v>1</v>
      </c>
    </row>
    <row r="70" spans="1:30" ht="20.100000000000001" customHeight="1" x14ac:dyDescent="0.25">
      <c r="A70" s="69" t="s">
        <v>237</v>
      </c>
      <c r="B70" s="70"/>
      <c r="C70" s="70"/>
      <c r="D70" s="70"/>
      <c r="E70" s="70"/>
      <c r="F70" s="70"/>
      <c r="G70" s="70"/>
      <c r="H70" s="71"/>
      <c r="I70" s="45">
        <f>SUMIF($C$3:$C$68,"N",I3:I68)</f>
        <v>39.885999999999996</v>
      </c>
      <c r="J70" s="46" t="s">
        <v>236</v>
      </c>
      <c r="K70" s="47">
        <f>SUMIF($C$3:$C$68,"N",K3:K68)</f>
        <v>81402777.070000008</v>
      </c>
      <c r="L70" s="47">
        <f>SUMIF($C$3:$C$68,"N",L3:L68)</f>
        <v>61724336</v>
      </c>
      <c r="M70" s="47">
        <f>SUMIF($C$3:$C$68,"N",M3:M68)</f>
        <v>19678441.070000004</v>
      </c>
      <c r="N70" s="48" t="s">
        <v>236</v>
      </c>
      <c r="O70" s="49">
        <f t="shared" ref="O70:Z70" si="10">SUMIF($C$3:$C$68,"N",O3:O68)</f>
        <v>0</v>
      </c>
      <c r="P70" s="49">
        <f t="shared" si="10"/>
        <v>0</v>
      </c>
      <c r="Q70" s="49">
        <f t="shared" si="10"/>
        <v>0</v>
      </c>
      <c r="R70" s="49">
        <f t="shared" si="10"/>
        <v>0</v>
      </c>
      <c r="S70" s="49">
        <f t="shared" si="10"/>
        <v>0</v>
      </c>
      <c r="T70" s="49">
        <f t="shared" si="10"/>
        <v>0</v>
      </c>
      <c r="U70" s="49">
        <f t="shared" si="10"/>
        <v>61724336</v>
      </c>
      <c r="V70" s="49">
        <f t="shared" si="10"/>
        <v>0</v>
      </c>
      <c r="W70" s="49">
        <f t="shared" si="10"/>
        <v>0</v>
      </c>
      <c r="X70" s="49">
        <f t="shared" si="10"/>
        <v>0</v>
      </c>
      <c r="Y70" s="49">
        <f t="shared" si="10"/>
        <v>0</v>
      </c>
      <c r="Z70" s="49">
        <f t="shared" si="10"/>
        <v>0</v>
      </c>
      <c r="AA70" s="3" t="b">
        <f t="shared" si="5"/>
        <v>1</v>
      </c>
      <c r="AB70" s="20">
        <f t="shared" ref="AB70:AB71" si="11">ROUND(L70/K70,4)</f>
        <v>0.75829999999999997</v>
      </c>
      <c r="AC70" s="21" t="s">
        <v>236</v>
      </c>
      <c r="AD70" s="21" t="b">
        <f t="shared" si="8"/>
        <v>1</v>
      </c>
    </row>
    <row r="71" spans="1:30" ht="20.100000000000001" customHeight="1" x14ac:dyDescent="0.25">
      <c r="A71" s="72" t="s">
        <v>238</v>
      </c>
      <c r="B71" s="72"/>
      <c r="C71" s="72"/>
      <c r="D71" s="72"/>
      <c r="E71" s="72"/>
      <c r="F71" s="72"/>
      <c r="G71" s="72"/>
      <c r="H71" s="72"/>
      <c r="I71" s="50">
        <f>SUMIF($C$3:$C$68,"W",I3:I68)</f>
        <v>1.5879999999999999</v>
      </c>
      <c r="J71" s="51" t="s">
        <v>236</v>
      </c>
      <c r="K71" s="52">
        <f>SUMIF($C$3:$C$68,"W",K3:K68)</f>
        <v>15811788.730000002</v>
      </c>
      <c r="L71" s="52">
        <f>SUMIF($C$3:$C$68,"W",L3:L68)</f>
        <v>12649429</v>
      </c>
      <c r="M71" s="52">
        <f>SUMIF($C$3:$C$68,"W",M3:M68)</f>
        <v>3162359.7300000014</v>
      </c>
      <c r="N71" s="53" t="s">
        <v>236</v>
      </c>
      <c r="O71" s="54">
        <f t="shared" ref="O71:Z71" si="12">SUMIF($C$3:$C$68,"W",O3:O68)</f>
        <v>0</v>
      </c>
      <c r="P71" s="54">
        <f t="shared" si="12"/>
        <v>0</v>
      </c>
      <c r="Q71" s="54">
        <f t="shared" si="12"/>
        <v>0</v>
      </c>
      <c r="R71" s="54">
        <f t="shared" si="12"/>
        <v>0</v>
      </c>
      <c r="S71" s="54">
        <f t="shared" si="12"/>
        <v>0</v>
      </c>
      <c r="T71" s="54">
        <f t="shared" si="12"/>
        <v>0</v>
      </c>
      <c r="U71" s="54">
        <f t="shared" si="12"/>
        <v>1615274</v>
      </c>
      <c r="V71" s="54">
        <f t="shared" si="12"/>
        <v>11034155</v>
      </c>
      <c r="W71" s="54">
        <f t="shared" si="12"/>
        <v>0</v>
      </c>
      <c r="X71" s="54">
        <f t="shared" si="12"/>
        <v>0</v>
      </c>
      <c r="Y71" s="54">
        <f t="shared" si="12"/>
        <v>0</v>
      </c>
      <c r="Z71" s="54">
        <f t="shared" si="12"/>
        <v>0</v>
      </c>
      <c r="AA71" s="3" t="b">
        <f t="shared" si="5"/>
        <v>1</v>
      </c>
      <c r="AB71" s="20">
        <f t="shared" si="11"/>
        <v>0.8</v>
      </c>
      <c r="AC71" s="21" t="s">
        <v>236</v>
      </c>
      <c r="AD71" s="21" t="b">
        <f t="shared" si="8"/>
        <v>1</v>
      </c>
    </row>
    <row r="72" spans="1:30" x14ac:dyDescent="0.25">
      <c r="A72" s="55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7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D72" s="58"/>
    </row>
    <row r="73" spans="1:30" x14ac:dyDescent="0.25">
      <c r="A73" s="59" t="s">
        <v>239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7"/>
      <c r="O73" s="56"/>
      <c r="P73" s="56"/>
      <c r="Q73" s="56"/>
      <c r="R73" s="56"/>
      <c r="S73" s="56"/>
      <c r="T73" s="56"/>
      <c r="U73" s="60"/>
      <c r="V73" s="56"/>
      <c r="W73" s="56"/>
      <c r="X73" s="56"/>
      <c r="Y73" s="56"/>
      <c r="Z73" s="56"/>
    </row>
    <row r="74" spans="1:30" x14ac:dyDescent="0.25">
      <c r="A74" s="61" t="s">
        <v>240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7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30" x14ac:dyDescent="0.25">
      <c r="A75" s="59" t="s">
        <v>241</v>
      </c>
      <c r="B75" s="62"/>
      <c r="C75" s="62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7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30" x14ac:dyDescent="0.25">
      <c r="A76" s="63"/>
    </row>
  </sheetData>
  <mergeCells count="18">
    <mergeCell ref="A71:H71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M1:M2"/>
    <mergeCell ref="N1:N2"/>
    <mergeCell ref="O1:Z1"/>
    <mergeCell ref="A69:H69"/>
    <mergeCell ref="A70:H70"/>
    <mergeCell ref="K1:K2"/>
    <mergeCell ref="L1:L2"/>
  </mergeCells>
  <conditionalFormatting sqref="B16:B24 B26:B68 D6:N68 B6:B14 B3:B4 D3:N4">
    <cfRule type="expression" dxfId="25" priority="7">
      <formula>$P3="odrzucenie"</formula>
    </cfRule>
    <cfRule type="expression" dxfId="24" priority="8">
      <formula>$P3="rezygnacja"</formula>
    </cfRule>
  </conditionalFormatting>
  <conditionalFormatting sqref="B3:B4">
    <cfRule type="expression" dxfId="23" priority="21">
      <formula>$P19="odrzucenie"</formula>
    </cfRule>
    <cfRule type="expression" dxfId="22" priority="22">
      <formula>$P19="rezygnacja"</formula>
    </cfRule>
  </conditionalFormatting>
  <conditionalFormatting sqref="B6">
    <cfRule type="expression" dxfId="21" priority="13">
      <formula>$P10="odrzucenie"</formula>
    </cfRule>
    <cfRule type="expression" dxfId="20" priority="14">
      <formula>$P10="rezygnacja"</formula>
    </cfRule>
  </conditionalFormatting>
  <conditionalFormatting sqref="B7:B8">
    <cfRule type="expression" dxfId="19" priority="17">
      <formula>$P10="odrzucenie"</formula>
    </cfRule>
    <cfRule type="expression" dxfId="18" priority="18">
      <formula>$P10="rezygnacja"</formula>
    </cfRule>
  </conditionalFormatting>
  <conditionalFormatting sqref="B25">
    <cfRule type="expression" dxfId="17" priority="19">
      <formula>$P23="odrzucenie"</formula>
    </cfRule>
    <cfRule type="expression" dxfId="16" priority="20">
      <formula>$P23="rezygnacja"</formula>
    </cfRule>
  </conditionalFormatting>
  <conditionalFormatting sqref="U54 U3:U7 T3:T68">
    <cfRule type="expression" dxfId="15" priority="5">
      <formula>$Q3="odrzucenie"</formula>
    </cfRule>
    <cfRule type="expression" dxfId="14" priority="6">
      <formula>$Q3="rezygnacja"</formula>
    </cfRule>
  </conditionalFormatting>
  <conditionalFormatting sqref="U8:U68">
    <cfRule type="expression" dxfId="13" priority="15">
      <formula>#REF!="odrzucenie"</formula>
    </cfRule>
    <cfRule type="expression" dxfId="12" priority="16">
      <formula>#REF!="rezygnacja"</formula>
    </cfRule>
  </conditionalFormatting>
  <conditionalFormatting sqref="AA3:AC71">
    <cfRule type="containsText" dxfId="11" priority="10" operator="containsText" text="fałsz">
      <formula>NOT(ISERROR(SEARCH("fałsz",AA3)))</formula>
    </cfRule>
  </conditionalFormatting>
  <conditionalFormatting sqref="AB69:AD69 AA69:AA71 AA3:AD68">
    <cfRule type="cellIs" dxfId="10" priority="12" operator="equal">
      <formula>FALSE</formula>
    </cfRule>
  </conditionalFormatting>
  <conditionalFormatting sqref="AB70:AC71">
    <cfRule type="cellIs" dxfId="9" priority="11" operator="equal">
      <formula>FALSE</formula>
    </cfRule>
  </conditionalFormatting>
  <conditionalFormatting sqref="AD70:AD72">
    <cfRule type="cellIs" dxfId="8" priority="9" operator="equal">
      <formula>FALSE</formula>
    </cfRule>
  </conditionalFormatting>
  <conditionalFormatting sqref="B15">
    <cfRule type="expression" dxfId="7" priority="23">
      <formula>#REF!="odrzucenie"</formula>
    </cfRule>
    <cfRule type="expression" dxfId="6" priority="24">
      <formula>#REF!="rezygnacja"</formula>
    </cfRule>
    <cfRule type="expression" dxfId="5" priority="25">
      <formula>$P10="odrzucenie"</formula>
    </cfRule>
    <cfRule type="expression" dxfId="4" priority="26">
      <formula>$P10="rezygnacja"</formula>
    </cfRule>
  </conditionalFormatting>
  <conditionalFormatting sqref="B5 D5:N5">
    <cfRule type="expression" dxfId="3" priority="1">
      <formula>$P5="odrzucenie"</formula>
    </cfRule>
    <cfRule type="expression" dxfId="2" priority="2">
      <formula>$P5="rezygnacja"</formula>
    </cfRule>
  </conditionalFormatting>
  <conditionalFormatting sqref="B5">
    <cfRule type="expression" dxfId="1" priority="3">
      <formula>$P21="odrzucenie"</formula>
    </cfRule>
    <cfRule type="expression" dxfId="0" priority="4">
      <formula>$P21="rezygnacja"</formula>
    </cfRule>
  </conditionalFormatting>
  <dataValidations count="3">
    <dataValidation type="list" allowBlank="1" showInputMessage="1" showErrorMessage="1" sqref="C3:C68" xr:uid="{03EA997C-6FAF-438D-81CE-26A89268F583}">
      <formula1>"N,K,W"</formula1>
    </dataValidation>
    <dataValidation type="list" allowBlank="1" showInputMessage="1" showErrorMessage="1" sqref="C54:C68 C3:C52" xr:uid="{E88C3D9B-B4B5-4A53-92D8-61B66962F058}">
      <formula1>"N,W"</formula1>
    </dataValidation>
    <dataValidation type="list" allowBlank="1" showInputMessage="1" showErrorMessage="1" sqref="G54:G68 G3:G52 H3:H68" xr:uid="{81129853-E02D-46F5-8CE2-DF794A6C0F5E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256" scale="35" fitToHeight="0" orientation="landscape" horizontalDpi="4294967295" verticalDpi="4294967295" r:id="rId1"/>
  <headerFooter>
    <oddHeader>&amp;LWojewództwo świętokrzyskie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gm rez</vt:lpstr>
      <vt:lpstr>'gm rez'!Obszar_wydruku</vt:lpstr>
      <vt:lpstr>'gm rez'!Tytuły_wydruku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2025-05-27T07:59:29Z</dcterms:created>
  <dcterms:modified xsi:type="dcterms:W3CDTF">2025-05-27T08:34:51Z</dcterms:modified>
</cp:coreProperties>
</file>