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E:\RZĄDOWY FUNDUSZ ROZWOJU DRÓG _ FDS\2024\A\"/>
    </mc:Choice>
  </mc:AlternateContent>
  <xr:revisionPtr revIDLastSave="0" documentId="13_ncr:1_{DED1B7EE-52A6-4691-A6A4-FAF40A1DF431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pow podst" sheetId="3" r:id="rId1"/>
  </sheets>
  <definedNames>
    <definedName name="_xlnm._FilterDatabase" localSheetId="0" hidden="1">'pow podst'!$A$1:$AC$120</definedName>
    <definedName name="_xlnm.Print_Area" localSheetId="0">'pow podst'!$A$1:$Y$124</definedName>
    <definedName name="_xlnm.Print_Titles" localSheetId="0">'pow podst'!$1:$2</definedName>
  </definedNames>
  <calcPr calcId="191029"/>
</workbook>
</file>

<file path=xl/calcChain.xml><?xml version="1.0" encoding="utf-8"?>
<calcChain xmlns="http://schemas.openxmlformats.org/spreadsheetml/2006/main">
  <c r="AA84" i="3" l="1"/>
  <c r="AB84" i="3" s="1"/>
  <c r="Z85" i="3"/>
  <c r="AA85" i="3"/>
  <c r="AB85" i="3" s="1"/>
  <c r="AC85" i="3"/>
  <c r="Z86" i="3"/>
  <c r="AA86" i="3"/>
  <c r="AB86" i="3"/>
  <c r="AC86" i="3"/>
  <c r="Z87" i="3"/>
  <c r="AA87" i="3"/>
  <c r="AB87" i="3" s="1"/>
  <c r="AC87" i="3"/>
  <c r="Z88" i="3"/>
  <c r="AA88" i="3"/>
  <c r="AB88" i="3" s="1"/>
  <c r="AC88" i="3"/>
  <c r="Z89" i="3"/>
  <c r="AA89" i="3"/>
  <c r="AB89" i="3" s="1"/>
  <c r="AC89" i="3"/>
  <c r="Z90" i="3"/>
  <c r="AA90" i="3"/>
  <c r="AB90" i="3" s="1"/>
  <c r="AC90" i="3"/>
  <c r="Z91" i="3"/>
  <c r="AA91" i="3"/>
  <c r="AB91" i="3" s="1"/>
  <c r="AC91" i="3"/>
  <c r="Z92" i="3"/>
  <c r="AA92" i="3"/>
  <c r="AB92" i="3"/>
  <c r="AC92" i="3"/>
  <c r="Z93" i="3"/>
  <c r="AA93" i="3"/>
  <c r="AB93" i="3" s="1"/>
  <c r="AC93" i="3"/>
  <c r="Z94" i="3"/>
  <c r="AA94" i="3"/>
  <c r="AB94" i="3" s="1"/>
  <c r="AC94" i="3"/>
  <c r="Z95" i="3"/>
  <c r="AA95" i="3"/>
  <c r="AB95" i="3"/>
  <c r="AC95" i="3"/>
  <c r="Z96" i="3"/>
  <c r="AA96" i="3"/>
  <c r="AB96" i="3" s="1"/>
  <c r="AC96" i="3"/>
  <c r="Z97" i="3"/>
  <c r="AA97" i="3"/>
  <c r="AB97" i="3" s="1"/>
  <c r="AC97" i="3"/>
  <c r="Z98" i="3"/>
  <c r="AA98" i="3"/>
  <c r="AB98" i="3" s="1"/>
  <c r="AC98" i="3"/>
  <c r="Z99" i="3"/>
  <c r="AA99" i="3"/>
  <c r="AB99" i="3" s="1"/>
  <c r="AC99" i="3"/>
  <c r="Z100" i="3"/>
  <c r="AA100" i="3"/>
  <c r="AB100" i="3" s="1"/>
  <c r="AC100" i="3"/>
  <c r="Z101" i="3"/>
  <c r="AA101" i="3"/>
  <c r="AB101" i="3" s="1"/>
  <c r="AC101" i="3"/>
  <c r="Z102" i="3"/>
  <c r="AA102" i="3"/>
  <c r="AB102" i="3"/>
  <c r="AC102" i="3"/>
  <c r="Z103" i="3"/>
  <c r="AA103" i="3"/>
  <c r="AB103" i="3" s="1"/>
  <c r="AC103" i="3"/>
  <c r="Z104" i="3"/>
  <c r="AA104" i="3"/>
  <c r="AB104" i="3" s="1"/>
  <c r="AC104" i="3"/>
  <c r="Z105" i="3"/>
  <c r="AA105" i="3"/>
  <c r="AB105" i="3"/>
  <c r="AC105" i="3"/>
  <c r="Z106" i="3"/>
  <c r="AA106" i="3"/>
  <c r="AB106" i="3" s="1"/>
  <c r="AC106" i="3"/>
  <c r="Z107" i="3"/>
  <c r="AA107" i="3"/>
  <c r="AB107" i="3" s="1"/>
  <c r="AC107" i="3"/>
  <c r="Z108" i="3"/>
  <c r="AA108" i="3"/>
  <c r="AB108" i="3" s="1"/>
  <c r="AC108" i="3"/>
  <c r="Z109" i="3"/>
  <c r="AA109" i="3"/>
  <c r="AB109" i="3" s="1"/>
  <c r="AC109" i="3"/>
  <c r="Z110" i="3"/>
  <c r="AA110" i="3"/>
  <c r="AB110" i="3" s="1"/>
  <c r="AC110" i="3"/>
  <c r="Z111" i="3"/>
  <c r="AA111" i="3"/>
  <c r="AB111" i="3" s="1"/>
  <c r="AC111" i="3"/>
  <c r="Z112" i="3"/>
  <c r="AA112" i="3"/>
  <c r="AB112" i="3" s="1"/>
  <c r="AC112" i="3"/>
  <c r="Z113" i="3"/>
  <c r="AA113" i="3"/>
  <c r="AB113" i="3" s="1"/>
  <c r="AC113" i="3"/>
  <c r="Z114" i="3"/>
  <c r="AA114" i="3"/>
  <c r="AB114" i="3" s="1"/>
  <c r="AC114" i="3"/>
  <c r="Z115" i="3"/>
  <c r="AA115" i="3"/>
  <c r="AB115" i="3" s="1"/>
  <c r="AC115" i="3"/>
  <c r="Z116" i="3"/>
  <c r="AA116" i="3"/>
  <c r="AB116" i="3" s="1"/>
  <c r="AC116" i="3"/>
  <c r="S75" i="3" l="1"/>
  <c r="S84" i="3"/>
  <c r="Z84" i="3" s="1"/>
  <c r="L84" i="3"/>
  <c r="AC84" i="3" s="1"/>
  <c r="S59" i="3" l="1"/>
  <c r="AA83" i="3" l="1"/>
  <c r="AB83" i="3" s="1"/>
  <c r="L83" i="3"/>
  <c r="AC83" i="3" s="1"/>
  <c r="S83" i="3"/>
  <c r="Z83" i="3" s="1"/>
  <c r="Z82" i="3" l="1"/>
  <c r="AA82" i="3"/>
  <c r="AB82" i="3" s="1"/>
  <c r="AC82" i="3"/>
  <c r="Z75" i="3" l="1"/>
  <c r="AA75" i="3"/>
  <c r="AB75" i="3" s="1"/>
  <c r="AC75" i="3"/>
  <c r="Z76" i="3"/>
  <c r="AA76" i="3"/>
  <c r="AB76" i="3" s="1"/>
  <c r="AC76" i="3"/>
  <c r="Z77" i="3"/>
  <c r="AA77" i="3"/>
  <c r="AB77" i="3" s="1"/>
  <c r="AC77" i="3"/>
  <c r="Z78" i="3"/>
  <c r="AA78" i="3"/>
  <c r="AB78" i="3" s="1"/>
  <c r="AC78" i="3"/>
  <c r="Z79" i="3"/>
  <c r="AA79" i="3"/>
  <c r="AB79" i="3" s="1"/>
  <c r="AC79" i="3"/>
  <c r="Z80" i="3"/>
  <c r="AA80" i="3"/>
  <c r="AB80" i="3" s="1"/>
  <c r="AC80" i="3"/>
  <c r="Z81" i="3"/>
  <c r="AA81" i="3"/>
  <c r="AB81" i="3" s="1"/>
  <c r="AC81" i="3"/>
  <c r="AA73" i="3" l="1"/>
  <c r="AB73" i="3" s="1"/>
  <c r="Z74" i="3"/>
  <c r="AA74" i="3"/>
  <c r="AB74" i="3" s="1"/>
  <c r="AC74" i="3"/>
  <c r="S73" i="3"/>
  <c r="Z73" i="3" s="1"/>
  <c r="L73" i="3"/>
  <c r="AC73" i="3" s="1"/>
  <c r="L65" i="3" l="1"/>
  <c r="L61" i="3"/>
  <c r="S60" i="3" l="1"/>
  <c r="AA72" i="3" l="1"/>
  <c r="AB72" i="3" s="1"/>
  <c r="S72" i="3"/>
  <c r="Z72" i="3" s="1"/>
  <c r="L72" i="3" l="1"/>
  <c r="AC72" i="3" s="1"/>
  <c r="AA71" i="3" l="1"/>
  <c r="AB71" i="3" s="1"/>
  <c r="AC71" i="3"/>
  <c r="S71" i="3"/>
  <c r="Z71" i="3" s="1"/>
  <c r="L70" i="3" l="1"/>
  <c r="S70" i="3"/>
  <c r="AA69" i="3" l="1"/>
  <c r="AB69" i="3" s="1"/>
  <c r="AC69" i="3"/>
  <c r="Z70" i="3"/>
  <c r="AA70" i="3"/>
  <c r="AB70" i="3" s="1"/>
  <c r="AC70" i="3"/>
  <c r="S69" i="3"/>
  <c r="Z69" i="3" s="1"/>
  <c r="S68" i="3"/>
  <c r="AA68" i="3" l="1"/>
  <c r="AB68" i="3" s="1"/>
  <c r="Z68" i="3"/>
  <c r="AC68" i="3"/>
  <c r="L64" i="3"/>
  <c r="AA65" i="3" l="1"/>
  <c r="AB65" i="3" s="1"/>
  <c r="AC65" i="3"/>
  <c r="AA66" i="3"/>
  <c r="AB66" i="3" s="1"/>
  <c r="AC66" i="3"/>
  <c r="AA67" i="3"/>
  <c r="AB67" i="3" s="1"/>
  <c r="AC67" i="3"/>
  <c r="S67" i="3"/>
  <c r="Z67" i="3" s="1"/>
  <c r="S66" i="3"/>
  <c r="Z66" i="3" s="1"/>
  <c r="S65" i="3"/>
  <c r="Z65" i="3" s="1"/>
  <c r="Z63" i="3"/>
  <c r="AA63" i="3"/>
  <c r="AB63" i="3" s="1"/>
  <c r="AC63" i="3"/>
  <c r="Z64" i="3"/>
  <c r="AA64" i="3"/>
  <c r="AB64" i="3" s="1"/>
  <c r="AC64" i="3"/>
  <c r="L32" i="3"/>
  <c r="L24" i="3"/>
  <c r="L12" i="3"/>
  <c r="L49" i="3"/>
  <c r="L40" i="3"/>
  <c r="L39" i="3"/>
  <c r="L35" i="3"/>
  <c r="L28" i="3"/>
  <c r="L23" i="3"/>
  <c r="L20" i="3"/>
  <c r="Z62" i="3" l="1"/>
  <c r="AA62" i="3"/>
  <c r="AB62" i="3" s="1"/>
  <c r="AC62" i="3"/>
  <c r="AA57" i="3" l="1"/>
  <c r="AB57" i="3" s="1"/>
  <c r="AC57" i="3"/>
  <c r="Z59" i="3"/>
  <c r="AA59" i="3"/>
  <c r="AB59" i="3" s="1"/>
  <c r="AC59" i="3"/>
  <c r="Z60" i="3"/>
  <c r="AA60" i="3"/>
  <c r="AB60" i="3" s="1"/>
  <c r="AC60" i="3"/>
  <c r="AA61" i="3"/>
  <c r="AB61" i="3" s="1"/>
  <c r="AC61" i="3"/>
  <c r="S61" i="3" l="1"/>
  <c r="Z61" i="3" s="1"/>
  <c r="S58" i="3"/>
  <c r="AA58" i="3" l="1"/>
  <c r="AB58" i="3" s="1"/>
  <c r="Z58" i="3"/>
  <c r="AC58" i="3"/>
  <c r="Y120" i="3" l="1"/>
  <c r="X120" i="3"/>
  <c r="W120" i="3"/>
  <c r="V120" i="3"/>
  <c r="U120" i="3"/>
  <c r="T120" i="3"/>
  <c r="S120" i="3"/>
  <c r="R120" i="3"/>
  <c r="Q120" i="3"/>
  <c r="P120" i="3"/>
  <c r="O120" i="3"/>
  <c r="N120" i="3"/>
  <c r="L120" i="3"/>
  <c r="K120" i="3"/>
  <c r="J120" i="3"/>
  <c r="H120" i="3"/>
  <c r="Y119" i="3"/>
  <c r="X119" i="3"/>
  <c r="W119" i="3"/>
  <c r="V119" i="3"/>
  <c r="U119" i="3"/>
  <c r="T119" i="3"/>
  <c r="R119" i="3"/>
  <c r="Q119" i="3"/>
  <c r="P119" i="3"/>
  <c r="O119" i="3"/>
  <c r="N119" i="3"/>
  <c r="K119" i="3"/>
  <c r="J119" i="3"/>
  <c r="H119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L118" i="3"/>
  <c r="K118" i="3"/>
  <c r="J118" i="3"/>
  <c r="H118" i="3"/>
  <c r="Y117" i="3"/>
  <c r="X117" i="3"/>
  <c r="W117" i="3"/>
  <c r="V117" i="3"/>
  <c r="U117" i="3"/>
  <c r="T117" i="3"/>
  <c r="R117" i="3"/>
  <c r="Q117" i="3"/>
  <c r="P117" i="3"/>
  <c r="O117" i="3"/>
  <c r="N117" i="3"/>
  <c r="K117" i="3"/>
  <c r="J117" i="3"/>
  <c r="H117" i="3"/>
  <c r="S57" i="3"/>
  <c r="Z57" i="3" s="1"/>
  <c r="AA56" i="3"/>
  <c r="AB56" i="3" s="1"/>
  <c r="S56" i="3"/>
  <c r="Z56" i="3" s="1"/>
  <c r="L56" i="3"/>
  <c r="AC55" i="3"/>
  <c r="AA55" i="3"/>
  <c r="AB55" i="3" s="1"/>
  <c r="Z55" i="3"/>
  <c r="AC54" i="3"/>
  <c r="AA54" i="3"/>
  <c r="AB54" i="3" s="1"/>
  <c r="Z54" i="3"/>
  <c r="AC53" i="3"/>
  <c r="AA53" i="3"/>
  <c r="AB53" i="3" s="1"/>
  <c r="S53" i="3"/>
  <c r="Z53" i="3" s="1"/>
  <c r="AC52" i="3"/>
  <c r="AA52" i="3"/>
  <c r="AB52" i="3" s="1"/>
  <c r="S52" i="3"/>
  <c r="Z52" i="3" s="1"/>
  <c r="AC51" i="3"/>
  <c r="AA51" i="3"/>
  <c r="AB51" i="3" s="1"/>
  <c r="S51" i="3"/>
  <c r="Z51" i="3" s="1"/>
  <c r="AC50" i="3"/>
  <c r="AA50" i="3"/>
  <c r="AB50" i="3" s="1"/>
  <c r="S50" i="3"/>
  <c r="Z50" i="3" s="1"/>
  <c r="AC49" i="3"/>
  <c r="AA49" i="3"/>
  <c r="AB49" i="3" s="1"/>
  <c r="S49" i="3"/>
  <c r="Z49" i="3" s="1"/>
  <c r="AC48" i="3"/>
  <c r="AA48" i="3"/>
  <c r="AB48" i="3" s="1"/>
  <c r="S48" i="3"/>
  <c r="Z48" i="3" s="1"/>
  <c r="AC47" i="3"/>
  <c r="AA47" i="3"/>
  <c r="AB47" i="3" s="1"/>
  <c r="S47" i="3"/>
  <c r="Z47" i="3" s="1"/>
  <c r="AC46" i="3"/>
  <c r="AA46" i="3"/>
  <c r="AB46" i="3" s="1"/>
  <c r="S46" i="3"/>
  <c r="Z46" i="3" s="1"/>
  <c r="AC45" i="3"/>
  <c r="AA45" i="3"/>
  <c r="AB45" i="3" s="1"/>
  <c r="S45" i="3"/>
  <c r="Z45" i="3" s="1"/>
  <c r="AC44" i="3"/>
  <c r="AA44" i="3"/>
  <c r="AB44" i="3" s="1"/>
  <c r="S44" i="3"/>
  <c r="Z44" i="3" s="1"/>
  <c r="AC43" i="3"/>
  <c r="AA43" i="3"/>
  <c r="AB43" i="3" s="1"/>
  <c r="S43" i="3"/>
  <c r="Z43" i="3" s="1"/>
  <c r="AC42" i="3"/>
  <c r="AA42" i="3"/>
  <c r="AB42" i="3" s="1"/>
  <c r="S42" i="3"/>
  <c r="Z42" i="3" s="1"/>
  <c r="AC41" i="3"/>
  <c r="AA41" i="3"/>
  <c r="AB41" i="3" s="1"/>
  <c r="S41" i="3"/>
  <c r="Z41" i="3" s="1"/>
  <c r="AC40" i="3"/>
  <c r="AA40" i="3"/>
  <c r="AB40" i="3" s="1"/>
  <c r="S40" i="3"/>
  <c r="Z40" i="3" s="1"/>
  <c r="AC39" i="3"/>
  <c r="AA39" i="3"/>
  <c r="AB39" i="3" s="1"/>
  <c r="S39" i="3"/>
  <c r="Z39" i="3" s="1"/>
  <c r="AC38" i="3"/>
  <c r="AA38" i="3"/>
  <c r="AB38" i="3" s="1"/>
  <c r="S38" i="3"/>
  <c r="Z38" i="3" s="1"/>
  <c r="AC37" i="3"/>
  <c r="AA37" i="3"/>
  <c r="AB37" i="3" s="1"/>
  <c r="S37" i="3"/>
  <c r="Z37" i="3" s="1"/>
  <c r="AC36" i="3"/>
  <c r="AA36" i="3"/>
  <c r="AB36" i="3" s="1"/>
  <c r="S36" i="3"/>
  <c r="Z36" i="3" s="1"/>
  <c r="AC35" i="3"/>
  <c r="AA35" i="3"/>
  <c r="AB35" i="3" s="1"/>
  <c r="S35" i="3"/>
  <c r="Z35" i="3" s="1"/>
  <c r="AC34" i="3"/>
  <c r="AA34" i="3"/>
  <c r="AB34" i="3" s="1"/>
  <c r="Z34" i="3"/>
  <c r="AC33" i="3"/>
  <c r="AA33" i="3"/>
  <c r="AB33" i="3" s="1"/>
  <c r="S33" i="3"/>
  <c r="Z33" i="3" s="1"/>
  <c r="AC32" i="3"/>
  <c r="AA32" i="3"/>
  <c r="AB32" i="3" s="1"/>
  <c r="S32" i="3"/>
  <c r="Z32" i="3" s="1"/>
  <c r="AC31" i="3"/>
  <c r="AA31" i="3"/>
  <c r="AB31" i="3" s="1"/>
  <c r="S31" i="3"/>
  <c r="Z31" i="3" s="1"/>
  <c r="AC30" i="3"/>
  <c r="AA30" i="3"/>
  <c r="AB30" i="3" s="1"/>
  <c r="S30" i="3"/>
  <c r="Z30" i="3" s="1"/>
  <c r="AC29" i="3"/>
  <c r="AA29" i="3"/>
  <c r="AB29" i="3" s="1"/>
  <c r="S29" i="3"/>
  <c r="Z29" i="3" s="1"/>
  <c r="AC28" i="3"/>
  <c r="AA28" i="3"/>
  <c r="AB28" i="3" s="1"/>
  <c r="S28" i="3"/>
  <c r="Z28" i="3" s="1"/>
  <c r="AC27" i="3"/>
  <c r="AA27" i="3"/>
  <c r="AB27" i="3" s="1"/>
  <c r="S27" i="3"/>
  <c r="Z27" i="3" s="1"/>
  <c r="AC26" i="3"/>
  <c r="AA26" i="3"/>
  <c r="AB26" i="3" s="1"/>
  <c r="S26" i="3"/>
  <c r="Z26" i="3" s="1"/>
  <c r="AC25" i="3"/>
  <c r="AA25" i="3"/>
  <c r="AB25" i="3" s="1"/>
  <c r="S25" i="3"/>
  <c r="Z25" i="3" s="1"/>
  <c r="AC24" i="3"/>
  <c r="AA24" i="3"/>
  <c r="AB24" i="3" s="1"/>
  <c r="S24" i="3"/>
  <c r="Z24" i="3" s="1"/>
  <c r="AC23" i="3"/>
  <c r="AA23" i="3"/>
  <c r="AB23" i="3" s="1"/>
  <c r="S23" i="3"/>
  <c r="Z23" i="3" s="1"/>
  <c r="AC22" i="3"/>
  <c r="AA22" i="3"/>
  <c r="AB22" i="3" s="1"/>
  <c r="S22" i="3"/>
  <c r="Z22" i="3" s="1"/>
  <c r="AC21" i="3"/>
  <c r="AA21" i="3"/>
  <c r="AB21" i="3" s="1"/>
  <c r="S21" i="3"/>
  <c r="Z21" i="3" s="1"/>
  <c r="AC20" i="3"/>
  <c r="AA20" i="3"/>
  <c r="AB20" i="3" s="1"/>
  <c r="S20" i="3"/>
  <c r="Z20" i="3" s="1"/>
  <c r="AC19" i="3"/>
  <c r="AA19" i="3"/>
  <c r="AB19" i="3" s="1"/>
  <c r="Z19" i="3"/>
  <c r="AC18" i="3"/>
  <c r="AA18" i="3"/>
  <c r="AB18" i="3" s="1"/>
  <c r="S18" i="3"/>
  <c r="Z18" i="3" s="1"/>
  <c r="AC17" i="3"/>
  <c r="AA17" i="3"/>
  <c r="AB17" i="3" s="1"/>
  <c r="S17" i="3"/>
  <c r="Z17" i="3" s="1"/>
  <c r="AC16" i="3"/>
  <c r="AA16" i="3"/>
  <c r="AB16" i="3" s="1"/>
  <c r="S16" i="3"/>
  <c r="Z16" i="3" s="1"/>
  <c r="AC15" i="3"/>
  <c r="AA15" i="3"/>
  <c r="AB15" i="3" s="1"/>
  <c r="Z15" i="3"/>
  <c r="AC14" i="3"/>
  <c r="AA14" i="3"/>
  <c r="AB14" i="3" s="1"/>
  <c r="Z14" i="3"/>
  <c r="AC13" i="3"/>
  <c r="AA13" i="3"/>
  <c r="AB13" i="3" s="1"/>
  <c r="S13" i="3"/>
  <c r="Z13" i="3" s="1"/>
  <c r="AC12" i="3"/>
  <c r="AA12" i="3"/>
  <c r="AB12" i="3" s="1"/>
  <c r="S12" i="3"/>
  <c r="AC11" i="3"/>
  <c r="AA11" i="3"/>
  <c r="AB11" i="3" s="1"/>
  <c r="Z11" i="3"/>
  <c r="AC10" i="3"/>
  <c r="AA10" i="3"/>
  <c r="AB10" i="3" s="1"/>
  <c r="Z10" i="3"/>
  <c r="AC9" i="3"/>
  <c r="AA9" i="3"/>
  <c r="AB9" i="3" s="1"/>
  <c r="Z9" i="3"/>
  <c r="AC8" i="3"/>
  <c r="AA8" i="3"/>
  <c r="AB8" i="3" s="1"/>
  <c r="Z8" i="3"/>
  <c r="AC7" i="3"/>
  <c r="AA7" i="3"/>
  <c r="AB7" i="3" s="1"/>
  <c r="Z7" i="3"/>
  <c r="AC6" i="3"/>
  <c r="AA6" i="3"/>
  <c r="AB6" i="3" s="1"/>
  <c r="Z6" i="3"/>
  <c r="AC5" i="3"/>
  <c r="AA5" i="3"/>
  <c r="AB5" i="3" s="1"/>
  <c r="Z5" i="3"/>
  <c r="AC4" i="3"/>
  <c r="AA4" i="3"/>
  <c r="AB4" i="3" s="1"/>
  <c r="Z4" i="3"/>
  <c r="AC3" i="3"/>
  <c r="AA3" i="3"/>
  <c r="AB3" i="3" s="1"/>
  <c r="Z3" i="3"/>
  <c r="AA117" i="3" l="1"/>
  <c r="L119" i="3"/>
  <c r="AC119" i="3" s="1"/>
  <c r="Z118" i="3"/>
  <c r="S119" i="3"/>
  <c r="Z119" i="3" s="1"/>
  <c r="AC118" i="3"/>
  <c r="AA119" i="3"/>
  <c r="AC120" i="3"/>
  <c r="AA118" i="3"/>
  <c r="Z12" i="3"/>
  <c r="Z120" i="3"/>
  <c r="AA120" i="3"/>
  <c r="L117" i="3"/>
  <c r="AC117" i="3" s="1"/>
  <c r="S117" i="3"/>
  <c r="AC56" i="3"/>
  <c r="Z117" i="3" l="1"/>
</calcChain>
</file>

<file path=xl/sharedStrings.xml><?xml version="1.0" encoding="utf-8"?>
<sst xmlns="http://schemas.openxmlformats.org/spreadsheetml/2006/main" count="636" uniqueCount="302">
  <si>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</si>
  <si>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</si>
  <si>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</si>
  <si>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</si>
  <si>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</si>
  <si>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</si>
  <si>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</si>
  <si>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Kwota dofinansowania w podziale na lata</t>
  </si>
  <si>
    <t>Deklarowana kwota środków własnych (w zł)</t>
  </si>
  <si>
    <t>x</t>
  </si>
  <si>
    <t>Wnioskowana kwota dofinansowania
(w zł)</t>
  </si>
  <si>
    <t>Okres realizacji zadania</t>
  </si>
  <si>
    <t>B - budowa (rozbudowa), P - przebudowa, R - remont</t>
  </si>
  <si>
    <t>kolorem czerwonym oznaczono zadania wieloletnie</t>
  </si>
  <si>
    <t>Rodzaj zadania</t>
  </si>
  <si>
    <t>spr-lata</t>
  </si>
  <si>
    <t>spr-procent</t>
  </si>
  <si>
    <t>spr-dof</t>
  </si>
  <si>
    <t>spr-montaż</t>
  </si>
  <si>
    <t>TERC</t>
  </si>
  <si>
    <t>kontynuowane zadania wieloletnie</t>
  </si>
  <si>
    <t>nowe zadania jednoroczne</t>
  </si>
  <si>
    <t>nowe zadania wieloletnie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</si>
  <si>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</si>
  <si>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</si>
  <si>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</si>
  <si>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224/A/2022</t>
  </si>
  <si>
    <t>K</t>
  </si>
  <si>
    <t>Powiat Kielecki</t>
  </si>
  <si>
    <t>Rozbudowa drogi powiatowej nr 1276T Jaworznia - Łaziska w trybie zaprojektuj i wybuduj</t>
  </si>
  <si>
    <t>B</t>
  </si>
  <si>
    <t>09.2022 12.2024</t>
  </si>
  <si>
    <t>205/A/2022</t>
  </si>
  <si>
    <t>Powiat Sandomierski</t>
  </si>
  <si>
    <t>Przebudowa drogi powiatowej nr 1719T Koprzywnica - Łążek (ul. 11 Listopada) w miejscowości Koprzywnica etap I od km 0+000 do km 0+360</t>
  </si>
  <si>
    <t>P</t>
  </si>
  <si>
    <t>03.2022 02.2024</t>
  </si>
  <si>
    <t>199/A/2023</t>
  </si>
  <si>
    <t>Rozbudowa drogi powiatowej nr 1294T wraz z budową chodnika w msc. Samsonów Piechotne, Gmina Zagnańsk</t>
  </si>
  <si>
    <t>03.2023 11.2024</t>
  </si>
  <si>
    <t>52/A/2023</t>
  </si>
  <si>
    <t>Powiat Starachowicki</t>
  </si>
  <si>
    <t>Rozbudowa drogi powiatowej nr 1763T (0573T) obejmująca zaprojektowanie (aktualizację dokumentacji) i realizację zadania pn.: "Przebudowa drogi powiatowej nr 0573T Majków - Marcinków - Wąchock"</t>
  </si>
  <si>
    <t>198/A/2023</t>
  </si>
  <si>
    <t>Usprawnienie dostępu do drogi krajowej nr 73 i Węzła Kielce Północ drogi ekspresowej S7 poprzez przebudowę i rozbudowę drogi powiatowej nr 1302T w miejscowościach Masłów Drugi i Dąbrowa - Etap II</t>
  </si>
  <si>
    <t>07.2023 11.2024</t>
  </si>
  <si>
    <t>55/A/2023</t>
  </si>
  <si>
    <t>Przebudowa drogi powiatowej nr 1793T (0618T) w miejscowości Lipie, ul. Starachowicka oraz rozbudowa drogi powiatowej nr 1788T (0613T) w miejscowości Adamów ul. Szkolna</t>
  </si>
  <si>
    <t>202/A/2023</t>
  </si>
  <si>
    <t>Rozbudowa drogi powiatowej nr 1372T od km 2+775 do km 5+000 oraz od km 6+800 do km 8+100 w trybie zaprojektuj i wybuduj</t>
  </si>
  <si>
    <t>04.2023 11.2026</t>
  </si>
  <si>
    <t>203/A/2023</t>
  </si>
  <si>
    <t>Przebudowa i rozbudowa drogi powiatowej nr 1358T na odcinku Łabędziów - Radomice w trybie zaprojektuj i wybuduj</t>
  </si>
  <si>
    <t>Powiat Buski</t>
  </si>
  <si>
    <t>Powiat Jędrzejowski</t>
  </si>
  <si>
    <t>2609</t>
  </si>
  <si>
    <t>Powiat Konecki</t>
  </si>
  <si>
    <t>Powiat Opatowski</t>
  </si>
  <si>
    <t>Powiat Ostrowiecki</t>
  </si>
  <si>
    <t>Powiat Pińczowski</t>
  </si>
  <si>
    <t>Powiat Skarżyski</t>
  </si>
  <si>
    <t>Powiat Staszowski</t>
  </si>
  <si>
    <t>Powiat Włoszczowski</t>
  </si>
  <si>
    <t>W</t>
  </si>
  <si>
    <t>N</t>
  </si>
  <si>
    <t>R</t>
  </si>
  <si>
    <t>06.2024 09.2024</t>
  </si>
  <si>
    <t>04.2024 03.2025</t>
  </si>
  <si>
    <t>04.2024 10.2024</t>
  </si>
  <si>
    <t>03.2024 10.2024</t>
  </si>
  <si>
    <t>05.2024 09.2024</t>
  </si>
  <si>
    <t>05.2024 04.2025</t>
  </si>
  <si>
    <t>03.2024 11.2024</t>
  </si>
  <si>
    <t>04.2024 08.2024</t>
  </si>
  <si>
    <t>04.2024 09.2024</t>
  </si>
  <si>
    <t>07.2024 06.2025</t>
  </si>
  <si>
    <t>05.2024 11.2024</t>
  </si>
  <si>
    <t>06.2024 05.2025</t>
  </si>
  <si>
    <t>01.2024 11.2025</t>
  </si>
  <si>
    <t>03.2024 09.2024</t>
  </si>
  <si>
    <t>132/A/2024</t>
  </si>
  <si>
    <t>129/A/2024</t>
  </si>
  <si>
    <t>199/A/2024</t>
  </si>
  <si>
    <t>8/A/2024</t>
  </si>
  <si>
    <t>152/A/2024</t>
  </si>
  <si>
    <t>305/A/2024</t>
  </si>
  <si>
    <t>317/A/2024</t>
  </si>
  <si>
    <t>105/A/2024</t>
  </si>
  <si>
    <t>157/A/2024</t>
  </si>
  <si>
    <t>218/A/2024</t>
  </si>
  <si>
    <t>310/A/2024</t>
  </si>
  <si>
    <t>316/A/2024</t>
  </si>
  <si>
    <t>164/A/2024</t>
  </si>
  <si>
    <t>44/A/2024</t>
  </si>
  <si>
    <t>114/A/2024</t>
  </si>
  <si>
    <t>130/A/2024</t>
  </si>
  <si>
    <t>219/A/2024</t>
  </si>
  <si>
    <t>134/A/2024</t>
  </si>
  <si>
    <t>166/A/2024</t>
  </si>
  <si>
    <t>205/A/2024</t>
  </si>
  <si>
    <t>314/A/2024</t>
  </si>
  <si>
    <t>84/A/2024</t>
  </si>
  <si>
    <t>131/A/2024</t>
  </si>
  <si>
    <t>163/A/2024</t>
  </si>
  <si>
    <t>220/A/2024</t>
  </si>
  <si>
    <t>315/A/2024</t>
  </si>
  <si>
    <t>Rozbudowa Al. Tysiąclecia w Skarżysku - Kamiennej na odcinku od skrzyżowania z Al. Piłsudskiego do skrzyżowania z ul. Sokolą</t>
  </si>
  <si>
    <t>Rozbudowa i przebudowa dróg powiatowych nr 1188T (stary numer 0264T) i nr 1914T (stary numer 0265T) o długości 822 m w miejscowości Występy</t>
  </si>
  <si>
    <t>Przebudowa drogi powiatowej nr 1551T (stary nr 0722T) Mydłów - Przepiórów - Konary Kolonia w miejscowości Przepiórów, Borków w km 2+318 - 2+948 odc. dł. 0,630 km</t>
  </si>
  <si>
    <t>Przebudowa drogi powiatowej nr 1156T odc. Obiechów - Jasieniec, długości 1000 mb</t>
  </si>
  <si>
    <t>Poprawa infrastruktury drogowej na terenie Powiatu Ostrowieckiego poprzez przebudowę drogi powiatowej nr 1007T na odcinku Ostrowiec Świętokrzyski - Boksycka</t>
  </si>
  <si>
    <t>Rozbudowa drogi powiatowej 1369T w miejscowości Ostrów</t>
  </si>
  <si>
    <t>Przebudowa drogi powiatowej nr 1327T Makoszyn - Widełki - Nowa Huta w miejscowości Makoszyn</t>
  </si>
  <si>
    <t>Remont drogi powiatowej nr 1660T Skowronno Górne - Brzeście odc. Skowronno Górne - Brzeście</t>
  </si>
  <si>
    <t>Przebudowa odcinka drogi powiatowej nr 1814T (0035 T) Brzeziny - Szydłów - Kotuszów w m. Kotuszów od km 7+135 do km 8+130</t>
  </si>
  <si>
    <t>Przebudowa drogi powiatowej Nr 1488T Miedzierza - Matyniów - Przyłogi w km 0+852 - 1+823 na długości 971 mb</t>
  </si>
  <si>
    <t xml:space="preserve">Przebudowa drogi powiatowej nr 1342T w miejscowości Osiny </t>
  </si>
  <si>
    <t>Rozbudowa drogi powiatowej 1418T wraz z budową chodnika w miejscowości Stara Słupia</t>
  </si>
  <si>
    <t>Przebudowa odcinka drogi powiatowej nr 1832T (0795T) Osiek - Suchowola w m. Suchowola od km 3+605 do km 4+600</t>
  </si>
  <si>
    <t>Przebudowa drogi powiatowej nr 1141T odc. Zagórze przez wieś, długości 305 mb</t>
  </si>
  <si>
    <t>Przebudowa drogi powiatowej nr 1659T Górka Umianowska - Umianowice odc. m. Umianowice</t>
  </si>
  <si>
    <t>Rozbudowa drogi powiatowej nr 1904T (stary numer 0252T) od km 5+220 do km 8+735,62 na odcinku Ciemiętniki - Pilczyca</t>
  </si>
  <si>
    <t>Przebudowa drogi powiatowej Nr 1384T Górniki - Kłucko - Grzymałków w km 0+025 - 0+850 na długości 825 mb</t>
  </si>
  <si>
    <t>Przebudowa drogi powiatowej nr 1761T Skarżysko-Kamienna - Mirzec w miejscowości Gadka polegająca na przebudowie odwodnienia wraz z przebudową istniejącego chodnika dla pieszych</t>
  </si>
  <si>
    <t>Remont odcinka drogi powiatowej nr 1876T (1036T) Oleśnica - Brody - Grobla w miejscowości Święcica od km 9+100 do km 10+595 - I etap</t>
  </si>
  <si>
    <t>Remont drogi powiatowej nr 1551T (stary nr 0722T) Mydłów - Przepiórów - Konary Kolonia w miejscowości Przepiórów w km 2+948 - 3+100 odc. dł. 0,152 km</t>
  </si>
  <si>
    <t>Przebudowa drogi powiatowej nr 1322T w miejscowości Daleszyce ul. Kościuszki wraz z budową chodnika i oświetleniem ulicznym</t>
  </si>
  <si>
    <t>Przebudowa drogi powiatowej nr 1145T odc. Mierzyn przez wieś, długości 1000 mb</t>
  </si>
  <si>
    <t>Rozbudowa drogi powiatowej nr 1901T (stary numer 0249T) na odcinku Motyczno - droga powiatowa nr 1442T (stary numer 0401T) o długości 2,959 km</t>
  </si>
  <si>
    <t>Przebudowa odcinka drogi powiatowej nr 1827T (0786T) Jurkowice - Wiśniówka w m. Smerdyna od km 4+850 do km 5+845</t>
  </si>
  <si>
    <t>Przebudowa drogi powiatowej Nr 1445T Mnin Pijanów w km 2+790 - 3+780 na długości 990 mb</t>
  </si>
  <si>
    <t>Rozbudowa drogi powiatowej nr 1334T w miejscowości Gęsice</t>
  </si>
  <si>
    <t>03.2024 08.2025</t>
  </si>
  <si>
    <t>05.2024 10.2024</t>
  </si>
  <si>
    <t>03.2024 11.2025</t>
  </si>
  <si>
    <t>Przebudowa drogi powiatowej nr 1122T w m. Sobków (ul. Stanisława Sobka), długości 200 mb</t>
  </si>
  <si>
    <t>Przebudowa drogi powiatowej nr 1129T odc. Ignacówka przez wieś, długości 650 mb</t>
  </si>
  <si>
    <t>Przebudowa drogi powiatowej nr 1176T odc. Zalesie przez wieś, długości 525 mb</t>
  </si>
  <si>
    <t>Przebudowa drogi powiatowej nr 1703T Świątniki - Byszów w miejscowości Janowice od km 4+480 do km 5+470</t>
  </si>
  <si>
    <t>Remont drogi powiatowej nr 1700T Rzeczyca Mokra - Mściów - Sandomierz w miejscowości Mściów od km 1+600 do km 1+700</t>
  </si>
  <si>
    <t>Remont drogi powiatowej nr 1145T Michałów - Niegosławice - Mierzawa - Sędziszów odc. Michałów - Pawłowice</t>
  </si>
  <si>
    <t>Przebudowa drogi powiatowej nr 1652T Włoszczowice - Gołuchów - Stawiany odc. Gołuchów - Stawiany</t>
  </si>
  <si>
    <t>Remont drogi powiatowej nr 1597T Waśniów - Momina</t>
  </si>
  <si>
    <t xml:space="preserve"> Przebudowa odcinka drogi powiatowej nr 1848T (0825T) Łubnice - Słupiec w miejscowości Szczebrzusz od km 5+860 do km 6+855</t>
  </si>
  <si>
    <t>Remont drogi powiatowej Nr 1100T (0860T) Kargów - Tuczępy - Dobrów - Grzybów od km 7+750 do km 8+330 dł. 580 m</t>
  </si>
  <si>
    <t>10/A/2024</t>
  </si>
  <si>
    <t>41/A/2024</t>
  </si>
  <si>
    <t>43/A/2024</t>
  </si>
  <si>
    <t>95/A/2024</t>
  </si>
  <si>
    <t>100/A/2024</t>
  </si>
  <si>
    <t>109/A/2024</t>
  </si>
  <si>
    <t>113/A/2024</t>
  </si>
  <si>
    <t>153/A/2024</t>
  </si>
  <si>
    <t>161/A/2024</t>
  </si>
  <si>
    <t>165/A/2024</t>
  </si>
  <si>
    <t>301/A/2024</t>
  </si>
  <si>
    <t>05.2024 08.2024</t>
  </si>
  <si>
    <t>98/A/2024</t>
  </si>
  <si>
    <t>101/A/2024</t>
  </si>
  <si>
    <t>111/A/2024</t>
  </si>
  <si>
    <t>115/A/2024</t>
  </si>
  <si>
    <t>150/A/2024</t>
  </si>
  <si>
    <t>159/A/2024</t>
  </si>
  <si>
    <t>208/A/2024</t>
  </si>
  <si>
    <t>212/A/2024</t>
  </si>
  <si>
    <t>217/A/2024</t>
  </si>
  <si>
    <t>313/A/2024</t>
  </si>
  <si>
    <t>Przebudowa drogi powiatowej nr 1719T Koprzywnica - Łążek w miejscowościach Chodków Stary, Chodków Nowy od km 9+500 do km 10+050</t>
  </si>
  <si>
    <t>Remont drogi powiatowej nr 1700T Rzeczyca Mokra - Mściów - Sandomierz w miejscowości Mściów od km 0+575 do km 0+725</t>
  </si>
  <si>
    <t>Remont drogi powiatowej nr 1667T Wola Chroberska - Złota odc. Wola Chroberska - Korce</t>
  </si>
  <si>
    <t>Remont drogi powiatowej nr 1197T Kozubów - Dzierążnia - Drożejowice odc. Dzierążnia - Kujawki</t>
  </si>
  <si>
    <t>Przebudowa drogi powiatowej nr 1036T Szarbków - Uników - Galów odc. Szarbków - Uników</t>
  </si>
  <si>
    <t>Remont drogi powiatowej nr 1609T - ul. Iłżecka w Ostrowcu Świętokrzyskim od km 10+940 do km 11+368</t>
  </si>
  <si>
    <t>Przebudowa odcinka drogi powiatowej nr 1876T (1036T) Oleśnica - Brody - Grobla w m. Oleśnica ul. Staszowska od km 1+369 do 2+364</t>
  </si>
  <si>
    <t>Remont drogi powiatowej nr 1576T (stary nr 0763T) Gr. woj. świętokrzyskiego - Ciszyca Górna -	Maruszów - Linów w miejscowości Słupia Nadbrzeżna od km 12+101 do km 12+981 na odcinku o długości 0,880 km</t>
  </si>
  <si>
    <t>Remont drogi powiatowej nr 1528T (stary nr 0698T) Sadowie - Wszechświęte - Grocholice-Brzustowa - DW Nr 755 w m. Obręczna, Wszechświęte w km 0+370 - 0+890 odc. dł. 0,520 km</t>
  </si>
  <si>
    <t>Przebudowa drogi powiatowej Nr 1442T Stąporków - Smyków - Radoszyce w km 2+960 - 3+950 na długości 990 mb</t>
  </si>
  <si>
    <t xml:space="preserve">Remont drogi powiatowej nr 1322T w miejscowości Daleszyce ul. Kościuszki </t>
  </si>
  <si>
    <t>Przebudowa drogi powiatowej Nr 1015T (0041T) Tuczępy - Januszkowice - Niziny od km 1+685 do km 4+450 długości 2765 m</t>
  </si>
  <si>
    <t>Remont drogi powiatowej nr 1666T Zakamień - Bogucice - Chroberz odc. Bogucice - Leszcze (os. Gacki)</t>
  </si>
  <si>
    <t>299/A/2024</t>
  </si>
  <si>
    <t>110/A/2024</t>
  </si>
  <si>
    <t>Remont drogi powiatowej nr 1664T Młodzawy Małe- Bugaj - Sadek - Szyszczyce - Jakubowice odc. Wymysłów - Jakubowice</t>
  </si>
  <si>
    <t xml:space="preserve">Przebudowa drogi powiatowej nr 1691T Obrazów - Złota w miejscowości Obrazów od km 0+148 do km 0+765 </t>
  </si>
  <si>
    <t>11/A/2024</t>
  </si>
  <si>
    <t>94/A/2024</t>
  </si>
  <si>
    <t>96/A/2024</t>
  </si>
  <si>
    <t>108/A/2024</t>
  </si>
  <si>
    <t>116/A/2024</t>
  </si>
  <si>
    <t>149/A/2024</t>
  </si>
  <si>
    <t>158/A/2024</t>
  </si>
  <si>
    <t>162/A/2024</t>
  </si>
  <si>
    <t>206/A/2024</t>
  </si>
  <si>
    <t>319/A/2024</t>
  </si>
  <si>
    <t>320/A/2024</t>
  </si>
  <si>
    <t>Przebudowa drogi powiatowej nr 1150 T odc. Krzcięcice - Aleksandrów, długości 1000 mb</t>
  </si>
  <si>
    <t>Przebudowa drogi powiatowej nr 1704T Pierzchnica - Nowa Wieś w miejscowości Nowa Wieś od km 1+700 do km 2+461 Etap II</t>
  </si>
  <si>
    <t>Przebudowa drogi powiatowej nr 1734T ulica Mickiewicza w Sandomierzu od km 0+810 do km 1+243 polegająca na budowie drogi dla pieszych i rowerów</t>
  </si>
  <si>
    <t>Remont drogi powiatowej nr 1674T Michałów - Kołków - Góry odc. Kołków - Góry</t>
  </si>
  <si>
    <t>Przebudowa drogi powiatowej nr 1670T Probołowice - Miernów - Stawiszyce odc. Miernów - Probołowice</t>
  </si>
  <si>
    <t>Przebudowa drogi powiatowej nr 1796T Brody - Staw Kunowski - Rudnik polegająca na wykonaniu chodnika dla pieszych na ul. Szkolnej w miejscowości Brody - etap I</t>
  </si>
  <si>
    <t>Remont drogi powiatowej nr 1621T Szewna - Miłków</t>
  </si>
  <si>
    <t>Przebudowa odcinka drogi powiatowej nr 1705T (0781T) Bogoria - Pokrzywianka w miejscowości Mała Wieś od km 1+605 do km 2+600</t>
  </si>
  <si>
    <t>Przebudowa drogi powiatowej nr 1567T Stodoły - Zawichost w m. Stodoły Kolonia w km 0+000 - 0+374 odc. dł. 0,374 km</t>
  </si>
  <si>
    <t>Przebudowa drogi powiatowej nr 1567T (stary nr 0743T) Stodoły - Zawichost w m. Stodoły Kolonia, Łopata w km 2+858 - 3+483 odc. dł. 0,625 km</t>
  </si>
  <si>
    <t>Przebudowa drogi powiatowej nr 1546T (0717T) Łężyce - Gołoszyce - Zaldów od km 4+472 do km 4+745 w miejscowości Modliborzyce na odcinku o łącznej długości 0,273 km</t>
  </si>
  <si>
    <t>Remont drogi powiatowej nr 1537T (stary nr 0708T) gr. pow. opatowskiego - Wszachów - lwaniska w miejscowości Wszachów od km 3+960 do km 4+860 na odcinku o długości 0,900 km</t>
  </si>
  <si>
    <t>Rozbudowa drogi powiatowej nr 1293T na odcinku Bartków - Samsonów</t>
  </si>
  <si>
    <t>Przebudowa drogi powiatowej nr 1283T ul. Herby w miejscowości Miedziana Góra</t>
  </si>
  <si>
    <t>07.2024 10.2024</t>
  </si>
  <si>
    <t>03.2024 09.2025</t>
  </si>
  <si>
    <t>106/A/2024</t>
  </si>
  <si>
    <t>213/A/2024</t>
  </si>
  <si>
    <t>298/A/2024</t>
  </si>
  <si>
    <t>Remont drogi powiatowej nr 1664T Młodzawy Małe- Bugaj - Sadek - Szyszczyce - Jakubowice odc. Szyszczyce - Wymysłów</t>
  </si>
  <si>
    <t>Remont drogi powiatowej nr 1667T Wola Chroberska - Złota odc. Odrzywół - Lubowiec</t>
  </si>
  <si>
    <t>Remont drogi powiatowej nr 1569T (stary nr 0745T) Przybysławice - Chrapanów w m. Śmiłów w km 1+175 - 1+549 odc. dł. 0,374 km</t>
  </si>
  <si>
    <t>Przebudowa drogi powiatowej Nr 1008T (0029T) Gnojno - Janowice Poduszowskie - Balice od km 0+000 do km 1+586 i 1+697 do km 2+275 długości 2164 m</t>
  </si>
  <si>
    <t>Przebudowa drogi powiatowej Nr 1066T (0104T) Stopnica - Mariampol - Borek od km 0+000 do km 1+700 długości 1700 m</t>
  </si>
  <si>
    <t>Przebudowa drogi powiatowej nr 1153T odc. Pękosław - Kowalów Dolny, długości 1000 mb</t>
  </si>
  <si>
    <t>Przebudowa drogi powiatowej nr 1581T Sobótka - Wilczyce w miejscowości Wilczyce od km 2+659 do km 3+209</t>
  </si>
  <si>
    <t>Remont drogi powiatowej nr 1145T Michałów - Niegosławice - Sędziszów odc. Jelcza Mała - Jelcza Wielka</t>
  </si>
  <si>
    <t>Przebudowa drogi powiatowej nr 1653T Korytnica - Wierzbica - Kije odc. Wierzbica - Kije</t>
  </si>
  <si>
    <t>Przebudowa odcinka drogi powiatowej nr 1823T (0779T) Grzybów - Niedźwiedź w m. Gorzków od km 3+930 do km 4+530</t>
  </si>
  <si>
    <t>Przebudowa odcinka drogi powiatowej nr 1861T (0841T) Rudniki - Zrębin w miejscowości Kamieniec od km 4+415 do km 5+410</t>
  </si>
  <si>
    <t>Przebudowa drogi powiatowej nr 1580T (stary nr 0767T) Bidziny - Grochocice - Łopata - Stodoły Wieś w m. Grochocice w km 1+855 - 2+853 odc. dł. 0,998 km</t>
  </si>
  <si>
    <t>Przebudowa drogi powiatowej nr 1545T (stary nr 0716T) Baćkowice - Baranówek — lwaniska w m. Baranówek polegająca na budowie chodnika w km 2+962 do km 3+958 odc. o dł. 0,996 km</t>
  </si>
  <si>
    <t>Remont drogi powiatowej nr 1548T (stary nr 0719T) Planta - Wojnowice — Piskrzyn w m. Piskrzyn w km 4+122 - 4+725 odc. dł. 0,603 km</t>
  </si>
  <si>
    <t>Przebudowa drogi powiatowej Nr 1058T (0096T) Stopnica - Gorysławice od km 18+735 do km 18+955 długości 220 m w m. Gorysławice</t>
  </si>
  <si>
    <t>Przebudowa drogi powiatowej Nr 1094T (0145T) Pacanów - Niegosławice - Chrzanów od km 0+815 do km 2+154 długości 1339 m</t>
  </si>
  <si>
    <t>Przebudowa drogi powiatowej Nr 1058T Stopnica - Gorysławice od km 0+000 do km 0+060 dł. 60 mb</t>
  </si>
  <si>
    <t>Rozbudowa drogi powiatowej 1260T Wesoła - Ługi - Maleszowa w miejscowości Suchowola</t>
  </si>
  <si>
    <t>Budowa i rozbudowa drogi powiatowej nr 1401T Podmielowiec - Siekierno - Kamienna Góra w miejscowości Podmielowiec</t>
  </si>
  <si>
    <t>07.2024 09.2024</t>
  </si>
  <si>
    <t>10.2024 09.2026</t>
  </si>
  <si>
    <t>04.2024 11.2026</t>
  </si>
  <si>
    <t>Remont drogi powiatowej nr 1625T w msc. Maksymilianów</t>
  </si>
  <si>
    <t>Przebudowa drogi powiatowej nr 1860T (0840T) w miejscowości Ruda od km 2+150 do km 2+775 - etap II</t>
  </si>
  <si>
    <t>Przebudowa drogi powiatowej nr 1182T odc. Ludwinów - Małogoszcz, długości 1000 mb</t>
  </si>
  <si>
    <t>Przebudowa drogi powiatowej nr 1124T odc. Chomentów - Korytnica, długości 1000 mb</t>
  </si>
  <si>
    <t>Przebudowa drogi powiatowej nr 1174T odc. Przysów przez wieś, długości 1000 mb</t>
  </si>
  <si>
    <t>Przebudowa drogi powiatowej nr 1139T odc. Warzyn Drugi - Warzyn Pierwszy, długości 880 mb</t>
  </si>
  <si>
    <t>Remont drogi powiatowej nr 1691T Obrazów - Złota w miejscowości Malice od km 0+820 do km 1+130</t>
  </si>
  <si>
    <t>Przebudowa odcinka drogi powiatowej nr 1540T (0711T) Dziewiątle - Wola Jastrzębska w miejscowości Ujazdek od km 0+565 do km 0+735</t>
  </si>
  <si>
    <t>Remont drogi powiatowej nr 1560T (stary nr 0731T) Włostów - Malice Kościelne - Międzygórz - Kleczanów w m. Miedzygórz w km 7+615 - 8+440 odc. o dł. 0,825 km</t>
  </si>
  <si>
    <t>Przebudowa drogi powiatowej nr 1356T ul. Słoneczna w miejscowości Obice</t>
  </si>
  <si>
    <t>Przebudowa drogi powiatowej nr 1190T odc. Lubcza - Przezwody, długości 1000 mb</t>
  </si>
  <si>
    <t>Przebudowa drogi powiatowej nr 1159T odc. Obiechów - Kresy przez wieś, długości 1000 mb</t>
  </si>
  <si>
    <t>Remont drogi powiatowej nr 1700T Rzeczyca Mokra - Mściów - Sandomierz w miejscowości Mściów od km 1+120 do km 1+180</t>
  </si>
  <si>
    <t>Przebudowa drogi powiatowej Nr 1039T (0072T) Gacki - Gorysławice od km 10+769 do km 10+805 dł. 36 m w m. Kobylniki związana z budową chodnika</t>
  </si>
  <si>
    <t>Rozbudowa skrzyżowania drogi powiatowej 1429T (starodroże DW 764, DP 1319T i 1322T) w msc. Daleszyce</t>
  </si>
  <si>
    <t>08.2024 09.2024</t>
  </si>
  <si>
    <t>Przebudowa drogi powiatowej Nr 1047T (0085T) Siesławice - Biniątki - Zagość od km 0+780 do km 1+915 długości 1135 m</t>
  </si>
  <si>
    <t>Przebudowa drogi powiatowej nr 1125T odc. Stawy - Imielno, długości 1000 mb</t>
  </si>
  <si>
    <t>Przebudowa drogi powiatowej nr 1176T odc. Rembiechowa przez wieś, długości 970 mb</t>
  </si>
  <si>
    <t xml:space="preserve">Przebudowa drogi powiatowej nr 1346T w miejscowości Szczecno wraz z budową chodnika </t>
  </si>
  <si>
    <t>300/A/2024
rezygnacja
z realizacji zadania</t>
  </si>
  <si>
    <t>107/A/2024
rozwiązanie umowy</t>
  </si>
  <si>
    <t>197/A/2024
rezygnacja
z realizacji zadania</t>
  </si>
  <si>
    <t>196/A/2024
rezygnacja
z realizacji zadania</t>
  </si>
  <si>
    <t>201/A/2024
rezygnacja
z realizacji zadania</t>
  </si>
  <si>
    <t>198/A/2024
rezygnacja
z realizacji zadania</t>
  </si>
  <si>
    <t>200/A/2024
rezygnacja
z realizacji zadania</t>
  </si>
  <si>
    <t>210/A/2024
rezygnacja
z realizacji zadania</t>
  </si>
  <si>
    <t>214/A/2024
rezygnacja
z realizacji zadania</t>
  </si>
  <si>
    <t>Przebudowa odcinka drogi powiatowej nr 1843T (0820T) Rybitwy - Budziska w m. Ruszcza Kępa od km 1+300 do km 2+295</t>
  </si>
  <si>
    <t>303/A/2024
rezygnacja
z realizacji zadania</t>
  </si>
  <si>
    <t>302/A/2024
rezygnacja
z realizacji zadania</t>
  </si>
  <si>
    <t>297/A/2024
rezygnacja
z realizacji zadania</t>
  </si>
  <si>
    <t>103/A/2024
rozwiązanie umowy</t>
  </si>
  <si>
    <t>37/A/2024
rezygnacja
z realizacji zadania</t>
  </si>
  <si>
    <t>42/A/2024
rezygnacja
z realizacji zadania</t>
  </si>
  <si>
    <t>117/A/2024
rezygnacja 
z realizacji zadania</t>
  </si>
  <si>
    <t>135/A/2024
rezygnacja 
z realizacji zadania</t>
  </si>
  <si>
    <t>Remont drogi powiatowej nr 1789T (0614T) przez wieś Kuczów - etap I</t>
  </si>
  <si>
    <t>93/A/2024
rezygnacja
z realizacji zadania</t>
  </si>
  <si>
    <t>92/A/2024
rezygnacja
z realizacji zadania</t>
  </si>
  <si>
    <t>133/A/2024
rezygnacja 
z realizacji zadania</t>
  </si>
  <si>
    <t>Przebudowa odcinka drogi powiatowej nr 1267T (0022T) Chmielnik - Potok - Życiny w miejscowości Rudki od km 1+715 do km 2+842</t>
  </si>
  <si>
    <t>104/A/2024
rezygnacja
z realizacji zadania</t>
  </si>
  <si>
    <t>112/A/2024
brak postępowania przetargowego</t>
  </si>
  <si>
    <t>151/A/2024
brak postępowania przetargowego</t>
  </si>
  <si>
    <t>155/A/2024
brak postępowania przetargowego</t>
  </si>
  <si>
    <t>154/A/2024
brak postępowania przetargowego</t>
  </si>
  <si>
    <t>318/A/2024
brak postępowania przetargowego</t>
  </si>
  <si>
    <t>309/A/2024
brak postępowania przetargowego</t>
  </si>
  <si>
    <t>7/A/2024
brak postępowania przetargowego</t>
  </si>
  <si>
    <t>39/A/2024
brak postępowania przetargowego</t>
  </si>
  <si>
    <t>86/A/2024
brak postępowania przetargowego</t>
  </si>
  <si>
    <t>85/A/2024
brak postępowania przetargowego</t>
  </si>
  <si>
    <t>38/A/2024
brak postępowania przetargowego</t>
  </si>
  <si>
    <t>83/A/2024
brak postępowania przetargowego</t>
  </si>
  <si>
    <t>87/A/2024
brak postępowania przetargowego</t>
  </si>
  <si>
    <t>160/A/2024
brak postępowania przetargowego</t>
  </si>
  <si>
    <t>167/A/2024
brak postępowania przetargowego</t>
  </si>
  <si>
    <t>296/A/2024
brak postępowania przetargowego</t>
  </si>
  <si>
    <t>304/A/2024
brak postępowania przetargowego</t>
  </si>
  <si>
    <t>308/A/2024
brak postępowania przetargowego</t>
  </si>
  <si>
    <t>102/A/2024
brak postępowania przetargowego</t>
  </si>
  <si>
    <t>99/A/2024
brak postępowania przetargowego</t>
  </si>
  <si>
    <t>311/A/2024
brak postępowania przetargowego</t>
  </si>
  <si>
    <t>312/A/2024
brak postępowania przetargowego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</si>
</sst>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5" formatCode="#,##0.000"/>
    <numFmt numFmtId="166" formatCode="0.000"/>
    <numFmt numFmtId="167" formatCode="#,##0.00_ ;\-#,##0.00\ 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5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horizontal="center" vertical="center"/>
    </xf>
    <xf numFmtId="167" fontId="6" fillId="3" borderId="2" xfId="5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wrapText="1"/>
    </xf>
    <xf numFmtId="3" fontId="12" fillId="3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center" vertical="center" wrapText="1"/>
    </xf>
    <xf numFmtId="3" fontId="6" fillId="3" borderId="5" xfId="0" applyNumberFormat="1" applyFont="1" applyFill="1" applyBorder="1" applyAlignment="1" applyProtection="1">
      <alignment horizontal="center" vertical="center"/>
      <protection hidden="1"/>
    </xf>
    <xf numFmtId="4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6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5" fillId="0" borderId="5" xfId="0" applyNumberFormat="1" applyFont="1" applyBorder="1" applyAlignment="1" applyProtection="1">
      <alignment horizontal="center" vertical="center" wrapText="1"/>
      <protection hidden="1"/>
    </xf>
    <xf numFmtId="4" fontId="6" fillId="0" borderId="5" xfId="0" applyNumberFormat="1" applyFont="1" applyBorder="1" applyAlignment="1" applyProtection="1">
      <alignment horizontal="center" vertical="center" wrapText="1"/>
      <protection hidden="1"/>
    </xf>
    <xf numFmtId="4" fontId="4" fillId="3" borderId="5" xfId="0" applyNumberFormat="1" applyFont="1" applyFill="1" applyBorder="1" applyAlignment="1" applyProtection="1">
      <alignment horizontal="right" vertical="center" wrapText="1"/>
      <protection hidden="1"/>
    </xf>
    <xf numFmtId="4" fontId="7" fillId="3" borderId="5" xfId="0" applyNumberFormat="1" applyFont="1" applyFill="1" applyBorder="1" applyAlignment="1" applyProtection="1">
      <alignment horizontal="right" vertical="center" wrapText="1"/>
      <protection hidden="1"/>
    </xf>
    <xf numFmtId="9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9" fontId="6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5" fillId="0" borderId="2" xfId="0" applyNumberFormat="1" applyFont="1" applyBorder="1" applyAlignment="1">
      <alignment vertical="center"/>
    </xf>
    <xf numFmtId="4" fontId="4" fillId="2" borderId="5" xfId="0" applyNumberFormat="1" applyFont="1" applyFill="1" applyBorder="1" applyAlignment="1" applyProtection="1">
      <alignment horizontal="right" vertical="center" wrapText="1"/>
      <protection hidden="1"/>
    </xf>
    <xf numFmtId="4" fontId="7" fillId="2" borderId="5" xfId="0" applyNumberFormat="1" applyFont="1" applyFill="1" applyBorder="1" applyAlignment="1" applyProtection="1">
      <alignment horizontal="right" vertical="center" wrapText="1"/>
      <protection hidden="1"/>
    </xf>
    <xf numFmtId="4" fontId="6" fillId="0" borderId="1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vertical="center" wrapText="1"/>
    </xf>
    <xf numFmtId="4" fontId="5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5" fillId="3" borderId="5" xfId="0" applyNumberFormat="1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3" fontId="12" fillId="3" borderId="1" xfId="0" applyNumberFormat="1" applyFont="1" applyFill="1" applyBorder="1" applyAlignment="1" applyProtection="1">
      <alignment horizontal="center" vertical="center"/>
      <protection hidden="1"/>
    </xf>
    <xf numFmtId="4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166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5" fillId="0" borderId="1" xfId="0" applyNumberFormat="1" applyFont="1" applyBorder="1" applyAlignment="1">
      <alignment horizontal="right" vertical="center" wrapText="1"/>
    </xf>
    <xf numFmtId="166" fontId="5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5" xfId="0" applyNumberFormat="1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9" fontId="5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6" fillId="2" borderId="5" xfId="0" applyNumberFormat="1" applyFont="1" applyFill="1" applyBorder="1" applyAlignment="1" applyProtection="1">
      <alignment horizontal="center" vertical="center"/>
      <protection hidden="1"/>
    </xf>
    <xf numFmtId="4" fontId="6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166" fontId="6" fillId="2" borderId="5" xfId="0" applyNumberFormat="1" applyFont="1" applyFill="1" applyBorder="1" applyAlignment="1" applyProtection="1">
      <alignment horizontal="center" vertical="center" wrapText="1"/>
      <protection hidden="1"/>
    </xf>
    <xf numFmtId="9" fontId="6" fillId="2" borderId="5" xfId="0" applyNumberFormat="1" applyFont="1" applyFill="1" applyBorder="1" applyAlignment="1" applyProtection="1">
      <alignment horizontal="center" vertical="center" wrapText="1"/>
      <protection hidden="1"/>
    </xf>
    <xf numFmtId="4" fontId="6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vertical="center"/>
    </xf>
    <xf numFmtId="167" fontId="6" fillId="2" borderId="2" xfId="5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166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right" vertical="center" wrapText="1"/>
    </xf>
    <xf numFmtId="4" fontId="7" fillId="3" borderId="2" xfId="0" applyNumberFormat="1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 wrapText="1"/>
    </xf>
    <xf numFmtId="9" fontId="6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6" fillId="2" borderId="0" xfId="1" applyFont="1" applyFill="1" applyAlignment="1">
      <alignment vertical="center"/>
    </xf>
    <xf numFmtId="0" fontId="5" fillId="2" borderId="0" xfId="0" applyFont="1" applyFill="1"/>
    <xf numFmtId="0" fontId="10" fillId="2" borderId="0" xfId="0" applyFont="1" applyFill="1"/>
    <xf numFmtId="3" fontId="12" fillId="3" borderId="5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5" fillId="2" borderId="5" xfId="0" applyNumberFormat="1" applyFont="1" applyFill="1" applyBorder="1" applyAlignment="1" applyProtection="1">
      <alignment horizontal="center" vertical="center"/>
      <protection hidden="1"/>
    </xf>
    <xf numFmtId="49" fontId="5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3" fontId="0" fillId="2" borderId="0" xfId="0" applyNumberFormat="1" applyFill="1" applyAlignment="1">
      <alignment vertical="center"/>
    </xf>
    <xf numFmtId="3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166" fontId="6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5" fillId="2" borderId="5" xfId="0" applyNumberFormat="1" applyFont="1" applyFill="1" applyBorder="1" applyAlignment="1" applyProtection="1">
      <alignment horizontal="center" vertical="center" wrapText="1"/>
      <protection hidden="1"/>
    </xf>
    <xf numFmtId="4" fontId="4" fillId="2" borderId="1" xfId="0" applyNumberFormat="1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6">
    <cellStyle name="Dziesiętny" xfId="5" builtinId="3"/>
    <cellStyle name="Dziesiętny 2" xfId="4" xr:uid="{00000000-0005-0000-0000-000001000000}"/>
    <cellStyle name="Normalny" xfId="0" builtinId="0"/>
    <cellStyle name="Normalny 2" xfId="3" xr:uid="{00000000-0005-0000-0000-000003000000}"/>
    <cellStyle name="Normalny 3" xfId="1" xr:uid="{00000000-0005-0000-0000-000004000000}"/>
    <cellStyle name="Procentowy 2" xfId="2" xr:uid="{00000000-0005-0000-0000-000005000000}"/>
  </cellStyles>
  <dxfs count="8"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24"/>
  <sheetViews>
    <sheetView showGridLines="0" tabSelected="1" view="pageBreakPreview" zoomScaleNormal="78" zoomScaleSheetLayoutView="100" workbookViewId="0">
      <selection sqref="A1:A2"/>
    </sheetView>
  </sheetViews>
  <sheetFormatPr defaultColWidth="9.140625" defaultRowHeight="15" x14ac:dyDescent="0.25"/>
  <cols>
    <col min="1" max="1" width="5.7109375" style="95" customWidth="1"/>
    <col min="2" max="2" width="13.7109375" style="95" customWidth="1"/>
    <col min="3" max="3" width="20.7109375" style="95" customWidth="1"/>
    <col min="4" max="4" width="15.7109375" style="95" customWidth="1"/>
    <col min="5" max="5" width="7.7109375" style="95" customWidth="1"/>
    <col min="6" max="6" width="53.7109375" style="95" customWidth="1"/>
    <col min="7" max="7" width="13.7109375" style="95" customWidth="1"/>
    <col min="8" max="12" width="14.7109375" style="95" customWidth="1"/>
    <col min="13" max="13" width="15.7109375" style="96" customWidth="1"/>
    <col min="14" max="17" width="11.7109375" style="95" customWidth="1"/>
    <col min="18" max="21" width="15.7109375" style="95" customWidth="1"/>
    <col min="22" max="25" width="11.7109375" style="95" customWidth="1"/>
    <col min="26" max="26" width="15.7109375" style="2" customWidth="1"/>
    <col min="27" max="28" width="15.7109375" style="1" customWidth="1"/>
    <col min="29" max="29" width="15.7109375" style="2" customWidth="1"/>
  </cols>
  <sheetData>
    <row r="1" spans="1:29" ht="24" customHeight="1" x14ac:dyDescent="0.25">
      <c r="A1" s="126" t="s">
        <v>0</v>
      </c>
      <c r="B1" s="126" t="s">
        <v>1</v>
      </c>
      <c r="C1" s="127" t="s">
        <v>24</v>
      </c>
      <c r="D1" s="122" t="s">
        <v>2</v>
      </c>
      <c r="E1" s="122" t="s">
        <v>19</v>
      </c>
      <c r="F1" s="122" t="s">
        <v>3</v>
      </c>
      <c r="G1" s="126" t="s">
        <v>14</v>
      </c>
      <c r="H1" s="126" t="s">
        <v>4</v>
      </c>
      <c r="I1" s="126" t="s">
        <v>11</v>
      </c>
      <c r="J1" s="126" t="s">
        <v>5</v>
      </c>
      <c r="K1" s="126" t="s">
        <v>10</v>
      </c>
      <c r="L1" s="122" t="s">
        <v>8</v>
      </c>
      <c r="M1" s="126" t="s">
        <v>6</v>
      </c>
      <c r="N1" s="129" t="s">
        <v>7</v>
      </c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"/>
    </row>
    <row r="2" spans="1:29" ht="19.5" customHeight="1" x14ac:dyDescent="0.25">
      <c r="A2" s="126"/>
      <c r="B2" s="126"/>
      <c r="C2" s="128"/>
      <c r="D2" s="123"/>
      <c r="E2" s="123"/>
      <c r="F2" s="123"/>
      <c r="G2" s="126"/>
      <c r="H2" s="126"/>
      <c r="I2" s="126"/>
      <c r="J2" s="126"/>
      <c r="K2" s="126"/>
      <c r="L2" s="123"/>
      <c r="M2" s="126"/>
      <c r="N2" s="54">
        <v>2019</v>
      </c>
      <c r="O2" s="54">
        <v>2020</v>
      </c>
      <c r="P2" s="54">
        <v>2021</v>
      </c>
      <c r="Q2" s="54">
        <v>2022</v>
      </c>
      <c r="R2" s="54">
        <v>2023</v>
      </c>
      <c r="S2" s="54">
        <v>2024</v>
      </c>
      <c r="T2" s="54">
        <v>2025</v>
      </c>
      <c r="U2" s="54">
        <v>2026</v>
      </c>
      <c r="V2" s="54">
        <v>2027</v>
      </c>
      <c r="W2" s="54">
        <v>2028</v>
      </c>
      <c r="X2" s="54">
        <v>2029</v>
      </c>
      <c r="Y2" s="54">
        <v>2030</v>
      </c>
      <c r="Z2" s="1" t="s">
        <v>15</v>
      </c>
      <c r="AA2" s="1" t="s">
        <v>16</v>
      </c>
      <c r="AB2" s="1" t="s">
        <v>17</v>
      </c>
      <c r="AC2" s="1" t="s">
        <v>18</v>
      </c>
    </row>
    <row r="3" spans="1:29" ht="24" x14ac:dyDescent="0.25">
      <c r="A3" s="55">
        <v>1</v>
      </c>
      <c r="B3" s="56" t="s">
        <v>26</v>
      </c>
      <c r="C3" s="57" t="s">
        <v>27</v>
      </c>
      <c r="D3" s="119" t="s">
        <v>28</v>
      </c>
      <c r="E3" s="55">
        <v>2604</v>
      </c>
      <c r="F3" s="58" t="s">
        <v>29</v>
      </c>
      <c r="G3" s="59" t="s">
        <v>30</v>
      </c>
      <c r="H3" s="60">
        <v>1.3</v>
      </c>
      <c r="I3" s="55" t="s">
        <v>31</v>
      </c>
      <c r="J3" s="61">
        <v>3500000</v>
      </c>
      <c r="K3" s="62">
        <v>1995000</v>
      </c>
      <c r="L3" s="63">
        <v>1505000</v>
      </c>
      <c r="M3" s="64">
        <v>0.6</v>
      </c>
      <c r="N3" s="65">
        <v>0</v>
      </c>
      <c r="O3" s="65">
        <v>0</v>
      </c>
      <c r="P3" s="65">
        <v>0</v>
      </c>
      <c r="Q3" s="66">
        <v>0</v>
      </c>
      <c r="R3" s="66">
        <v>525000</v>
      </c>
      <c r="S3" s="66">
        <v>1470000</v>
      </c>
      <c r="T3" s="67"/>
      <c r="U3" s="67"/>
      <c r="V3" s="67"/>
      <c r="W3" s="67"/>
      <c r="X3" s="67"/>
      <c r="Y3" s="67"/>
      <c r="Z3" s="1" t="b">
        <f t="shared" ref="Z3:Z13" si="0">K3=SUM(N3:Y3)</f>
        <v>1</v>
      </c>
      <c r="AA3" s="3">
        <f t="shared" ref="AA3:AA13" si="1">ROUND(K3/J3,4)</f>
        <v>0.56999999999999995</v>
      </c>
      <c r="AB3" s="4" t="b">
        <f>AA3=M3</f>
        <v>0</v>
      </c>
      <c r="AC3" s="4" t="b">
        <f t="shared" ref="AC3:AC13" si="2">J3=K3+L3</f>
        <v>1</v>
      </c>
    </row>
    <row r="4" spans="1:29" ht="36" x14ac:dyDescent="0.25">
      <c r="A4" s="55">
        <v>2</v>
      </c>
      <c r="B4" s="56" t="s">
        <v>32</v>
      </c>
      <c r="C4" s="57" t="s">
        <v>27</v>
      </c>
      <c r="D4" s="120" t="s">
        <v>33</v>
      </c>
      <c r="E4" s="55">
        <v>2609</v>
      </c>
      <c r="F4" s="12" t="s">
        <v>34</v>
      </c>
      <c r="G4" s="68" t="s">
        <v>35</v>
      </c>
      <c r="H4" s="69">
        <v>0.36</v>
      </c>
      <c r="I4" s="70" t="s">
        <v>36</v>
      </c>
      <c r="J4" s="71">
        <v>137847.49</v>
      </c>
      <c r="K4" s="62">
        <v>110277</v>
      </c>
      <c r="L4" s="63">
        <v>27570.49</v>
      </c>
      <c r="M4" s="64">
        <v>0.8</v>
      </c>
      <c r="N4" s="65">
        <v>0</v>
      </c>
      <c r="O4" s="65">
        <v>0</v>
      </c>
      <c r="P4" s="65">
        <v>0</v>
      </c>
      <c r="Q4" s="66">
        <v>110277</v>
      </c>
      <c r="R4" s="66">
        <v>0</v>
      </c>
      <c r="S4" s="53">
        <v>0</v>
      </c>
      <c r="T4" s="67"/>
      <c r="U4" s="67"/>
      <c r="V4" s="67"/>
      <c r="W4" s="67"/>
      <c r="X4" s="67"/>
      <c r="Y4" s="67"/>
      <c r="Z4" s="1" t="b">
        <f t="shared" si="0"/>
        <v>1</v>
      </c>
      <c r="AA4" s="3">
        <f t="shared" si="1"/>
        <v>0.8</v>
      </c>
      <c r="AB4" s="4" t="b">
        <f t="shared" ref="AB4:AB13" si="3">AA4=M4</f>
        <v>1</v>
      </c>
      <c r="AC4" s="4" t="b">
        <f t="shared" si="2"/>
        <v>1</v>
      </c>
    </row>
    <row r="5" spans="1:29" ht="24" x14ac:dyDescent="0.25">
      <c r="A5" s="55">
        <v>3</v>
      </c>
      <c r="B5" s="56" t="s">
        <v>37</v>
      </c>
      <c r="C5" s="57" t="s">
        <v>27</v>
      </c>
      <c r="D5" s="120" t="s">
        <v>28</v>
      </c>
      <c r="E5" s="55">
        <v>2604</v>
      </c>
      <c r="F5" s="12" t="s">
        <v>38</v>
      </c>
      <c r="G5" s="68" t="s">
        <v>30</v>
      </c>
      <c r="H5" s="69">
        <v>1</v>
      </c>
      <c r="I5" s="70" t="s">
        <v>39</v>
      </c>
      <c r="J5" s="71">
        <v>3411042.77</v>
      </c>
      <c r="K5" s="62">
        <v>2046625</v>
      </c>
      <c r="L5" s="63">
        <v>1364417.77</v>
      </c>
      <c r="M5" s="64">
        <v>0.6</v>
      </c>
      <c r="N5" s="65">
        <v>0</v>
      </c>
      <c r="O5" s="65">
        <v>0</v>
      </c>
      <c r="P5" s="65">
        <v>0</v>
      </c>
      <c r="Q5" s="66">
        <v>0</v>
      </c>
      <c r="R5" s="66">
        <v>233425</v>
      </c>
      <c r="S5" s="53">
        <v>1813200</v>
      </c>
      <c r="T5" s="67"/>
      <c r="U5" s="67"/>
      <c r="V5" s="67"/>
      <c r="W5" s="67"/>
      <c r="X5" s="67"/>
      <c r="Y5" s="67"/>
      <c r="Z5" s="1" t="b">
        <f t="shared" si="0"/>
        <v>1</v>
      </c>
      <c r="AA5" s="3">
        <f t="shared" si="1"/>
        <v>0.6</v>
      </c>
      <c r="AB5" s="4" t="b">
        <f t="shared" si="3"/>
        <v>1</v>
      </c>
      <c r="AC5" s="4" t="b">
        <f t="shared" si="2"/>
        <v>1</v>
      </c>
    </row>
    <row r="6" spans="1:29" ht="48" x14ac:dyDescent="0.25">
      <c r="A6" s="55">
        <v>4</v>
      </c>
      <c r="B6" s="56" t="s">
        <v>40</v>
      </c>
      <c r="C6" s="57" t="s">
        <v>27</v>
      </c>
      <c r="D6" s="120" t="s">
        <v>41</v>
      </c>
      <c r="E6" s="72">
        <v>2611</v>
      </c>
      <c r="F6" s="12" t="s">
        <v>42</v>
      </c>
      <c r="G6" s="68" t="s">
        <v>30</v>
      </c>
      <c r="H6" s="69">
        <v>3.67</v>
      </c>
      <c r="I6" s="70" t="s">
        <v>39</v>
      </c>
      <c r="J6" s="71">
        <v>12192920.609999999</v>
      </c>
      <c r="K6" s="62">
        <v>7700000</v>
      </c>
      <c r="L6" s="63">
        <v>4492920.6100000003</v>
      </c>
      <c r="M6" s="64">
        <v>0.7</v>
      </c>
      <c r="N6" s="65">
        <v>0</v>
      </c>
      <c r="O6" s="65">
        <v>0</v>
      </c>
      <c r="P6" s="65">
        <v>0</v>
      </c>
      <c r="Q6" s="66">
        <v>0</v>
      </c>
      <c r="R6" s="66">
        <v>161000</v>
      </c>
      <c r="S6" s="53">
        <v>7538999.9999999991</v>
      </c>
      <c r="T6" s="67"/>
      <c r="U6" s="67"/>
      <c r="V6" s="67"/>
      <c r="W6" s="67"/>
      <c r="X6" s="67"/>
      <c r="Y6" s="67"/>
      <c r="Z6" s="1" t="b">
        <f t="shared" si="0"/>
        <v>1</v>
      </c>
      <c r="AA6" s="3">
        <f t="shared" si="1"/>
        <v>0.63149999999999995</v>
      </c>
      <c r="AB6" s="4" t="b">
        <f t="shared" si="3"/>
        <v>0</v>
      </c>
      <c r="AC6" s="4" t="b">
        <f t="shared" si="2"/>
        <v>1</v>
      </c>
    </row>
    <row r="7" spans="1:29" ht="48" x14ac:dyDescent="0.25">
      <c r="A7" s="55">
        <v>5</v>
      </c>
      <c r="B7" s="56" t="s">
        <v>43</v>
      </c>
      <c r="C7" s="57" t="s">
        <v>27</v>
      </c>
      <c r="D7" s="120" t="s">
        <v>28</v>
      </c>
      <c r="E7" s="72">
        <v>2604</v>
      </c>
      <c r="F7" s="12" t="s">
        <v>44</v>
      </c>
      <c r="G7" s="68" t="s">
        <v>30</v>
      </c>
      <c r="H7" s="69">
        <v>1.8169999999999999</v>
      </c>
      <c r="I7" s="70" t="s">
        <v>45</v>
      </c>
      <c r="J7" s="71">
        <v>8350292.3300000001</v>
      </c>
      <c r="K7" s="62">
        <v>5010175</v>
      </c>
      <c r="L7" s="63">
        <v>3340117.33</v>
      </c>
      <c r="M7" s="64">
        <v>0.6</v>
      </c>
      <c r="N7" s="65">
        <v>0</v>
      </c>
      <c r="O7" s="65">
        <v>0</v>
      </c>
      <c r="P7" s="65">
        <v>0</v>
      </c>
      <c r="Q7" s="66">
        <v>0</v>
      </c>
      <c r="R7" s="66">
        <v>3000000</v>
      </c>
      <c r="S7" s="53">
        <v>2010175</v>
      </c>
      <c r="T7" s="67"/>
      <c r="U7" s="67"/>
      <c r="V7" s="67"/>
      <c r="W7" s="67"/>
      <c r="X7" s="67"/>
      <c r="Y7" s="67"/>
      <c r="Z7" s="1" t="b">
        <f t="shared" si="0"/>
        <v>1</v>
      </c>
      <c r="AA7" s="3">
        <f t="shared" si="1"/>
        <v>0.6</v>
      </c>
      <c r="AB7" s="4" t="b">
        <f t="shared" si="3"/>
        <v>1</v>
      </c>
      <c r="AC7" s="4" t="b">
        <f t="shared" si="2"/>
        <v>1</v>
      </c>
    </row>
    <row r="8" spans="1:29" ht="36" x14ac:dyDescent="0.25">
      <c r="A8" s="55">
        <v>6</v>
      </c>
      <c r="B8" s="56" t="s">
        <v>46</v>
      </c>
      <c r="C8" s="57" t="s">
        <v>27</v>
      </c>
      <c r="D8" s="120" t="s">
        <v>41</v>
      </c>
      <c r="E8" s="72">
        <v>2611</v>
      </c>
      <c r="F8" s="12" t="s">
        <v>47</v>
      </c>
      <c r="G8" s="68" t="s">
        <v>35</v>
      </c>
      <c r="H8" s="69">
        <v>2.0699999999999998</v>
      </c>
      <c r="I8" s="70" t="s">
        <v>39</v>
      </c>
      <c r="J8" s="71">
        <v>9079763.5</v>
      </c>
      <c r="K8" s="62">
        <v>5530000</v>
      </c>
      <c r="L8" s="63">
        <v>3549763.5</v>
      </c>
      <c r="M8" s="64">
        <v>0.7</v>
      </c>
      <c r="N8" s="65">
        <v>0</v>
      </c>
      <c r="O8" s="65">
        <v>0</v>
      </c>
      <c r="P8" s="65">
        <v>0</v>
      </c>
      <c r="Q8" s="66">
        <v>0</v>
      </c>
      <c r="R8" s="66">
        <v>210000</v>
      </c>
      <c r="S8" s="53">
        <v>5320000</v>
      </c>
      <c r="T8" s="67"/>
      <c r="U8" s="67"/>
      <c r="V8" s="67"/>
      <c r="W8" s="67"/>
      <c r="X8" s="67"/>
      <c r="Y8" s="67"/>
      <c r="Z8" s="1" t="b">
        <f t="shared" si="0"/>
        <v>1</v>
      </c>
      <c r="AA8" s="3">
        <f t="shared" si="1"/>
        <v>0.60899999999999999</v>
      </c>
      <c r="AB8" s="4" t="b">
        <f t="shared" si="3"/>
        <v>0</v>
      </c>
      <c r="AC8" s="4" t="b">
        <f t="shared" si="2"/>
        <v>1</v>
      </c>
    </row>
    <row r="9" spans="1:29" ht="36" x14ac:dyDescent="0.25">
      <c r="A9" s="55">
        <v>7</v>
      </c>
      <c r="B9" s="73" t="s">
        <v>48</v>
      </c>
      <c r="C9" s="74" t="s">
        <v>27</v>
      </c>
      <c r="D9" s="121" t="s">
        <v>28</v>
      </c>
      <c r="E9" s="75">
        <v>2604</v>
      </c>
      <c r="F9" s="13" t="s">
        <v>49</v>
      </c>
      <c r="G9" s="76" t="s">
        <v>30</v>
      </c>
      <c r="H9" s="14">
        <v>3.5249999999999999</v>
      </c>
      <c r="I9" s="77" t="s">
        <v>50</v>
      </c>
      <c r="J9" s="78">
        <v>7260668.7199999997</v>
      </c>
      <c r="K9" s="79">
        <v>4356401</v>
      </c>
      <c r="L9" s="80">
        <v>2904267.7199999997</v>
      </c>
      <c r="M9" s="81">
        <v>0.6</v>
      </c>
      <c r="N9" s="82">
        <v>0</v>
      </c>
      <c r="O9" s="82">
        <v>0</v>
      </c>
      <c r="P9" s="82">
        <v>0</v>
      </c>
      <c r="Q9" s="15">
        <v>0</v>
      </c>
      <c r="R9" s="15">
        <v>64575</v>
      </c>
      <c r="S9" s="16">
        <v>64575</v>
      </c>
      <c r="T9" s="16">
        <v>2400000</v>
      </c>
      <c r="U9" s="16">
        <v>1827251</v>
      </c>
      <c r="V9" s="67"/>
      <c r="W9" s="67"/>
      <c r="X9" s="67"/>
      <c r="Y9" s="67"/>
      <c r="Z9" s="1" t="b">
        <f t="shared" si="0"/>
        <v>1</v>
      </c>
      <c r="AA9" s="3">
        <f t="shared" si="1"/>
        <v>0.6</v>
      </c>
      <c r="AB9" s="4" t="b">
        <f t="shared" si="3"/>
        <v>1</v>
      </c>
      <c r="AC9" s="4" t="b">
        <f t="shared" si="2"/>
        <v>1</v>
      </c>
    </row>
    <row r="10" spans="1:29" ht="24" x14ac:dyDescent="0.25">
      <c r="A10" s="55">
        <v>8</v>
      </c>
      <c r="B10" s="73" t="s">
        <v>51</v>
      </c>
      <c r="C10" s="74" t="s">
        <v>27</v>
      </c>
      <c r="D10" s="121" t="s">
        <v>28</v>
      </c>
      <c r="E10" s="75">
        <v>2604</v>
      </c>
      <c r="F10" s="13" t="s">
        <v>52</v>
      </c>
      <c r="G10" s="76" t="s">
        <v>35</v>
      </c>
      <c r="H10" s="14">
        <v>2.968</v>
      </c>
      <c r="I10" s="77" t="s">
        <v>50</v>
      </c>
      <c r="J10" s="78">
        <v>9985631.4499999993</v>
      </c>
      <c r="K10" s="79">
        <v>5991378</v>
      </c>
      <c r="L10" s="80">
        <v>3994253.4499999993</v>
      </c>
      <c r="M10" s="81">
        <v>0.6</v>
      </c>
      <c r="N10" s="82">
        <v>0</v>
      </c>
      <c r="O10" s="82">
        <v>0</v>
      </c>
      <c r="P10" s="82">
        <v>0</v>
      </c>
      <c r="Q10" s="15">
        <v>0</v>
      </c>
      <c r="R10" s="15">
        <v>114390</v>
      </c>
      <c r="S10" s="16">
        <v>114390</v>
      </c>
      <c r="T10" s="16">
        <v>2880000</v>
      </c>
      <c r="U10" s="16">
        <v>2882598</v>
      </c>
      <c r="V10" s="67"/>
      <c r="W10" s="67"/>
      <c r="X10" s="67"/>
      <c r="Y10" s="67"/>
      <c r="Z10" s="1" t="b">
        <f t="shared" si="0"/>
        <v>1</v>
      </c>
      <c r="AA10" s="3">
        <f t="shared" si="1"/>
        <v>0.6</v>
      </c>
      <c r="AB10" s="4" t="b">
        <f t="shared" si="3"/>
        <v>1</v>
      </c>
      <c r="AC10" s="4" t="b">
        <f t="shared" si="2"/>
        <v>1</v>
      </c>
    </row>
    <row r="11" spans="1:29" ht="24" x14ac:dyDescent="0.25">
      <c r="A11" s="55">
        <v>9</v>
      </c>
      <c r="B11" s="19" t="s">
        <v>80</v>
      </c>
      <c r="C11" s="57" t="s">
        <v>63</v>
      </c>
      <c r="D11" s="21" t="s">
        <v>60</v>
      </c>
      <c r="E11" s="38">
        <v>2610</v>
      </c>
      <c r="F11" s="49" t="s">
        <v>106</v>
      </c>
      <c r="G11" s="21" t="s">
        <v>30</v>
      </c>
      <c r="H11" s="51">
        <v>0.82</v>
      </c>
      <c r="I11" s="49" t="s">
        <v>132</v>
      </c>
      <c r="J11" s="30">
        <v>11976003.449999999</v>
      </c>
      <c r="K11" s="25">
        <v>8383202</v>
      </c>
      <c r="L11" s="25">
        <v>3592801.45</v>
      </c>
      <c r="M11" s="27">
        <v>0.7</v>
      </c>
      <c r="N11" s="65">
        <v>0</v>
      </c>
      <c r="O11" s="65">
        <v>0</v>
      </c>
      <c r="P11" s="53">
        <v>0</v>
      </c>
      <c r="Q11" s="53">
        <v>0</v>
      </c>
      <c r="R11" s="53">
        <v>0</v>
      </c>
      <c r="S11" s="32">
        <v>4722319</v>
      </c>
      <c r="T11" s="32">
        <v>3660883</v>
      </c>
      <c r="U11" s="83"/>
      <c r="V11" s="67"/>
      <c r="W11" s="67"/>
      <c r="X11" s="67"/>
      <c r="Y11" s="67"/>
      <c r="Z11" s="1" t="b">
        <f t="shared" si="0"/>
        <v>1</v>
      </c>
      <c r="AA11" s="3">
        <f t="shared" si="1"/>
        <v>0.7</v>
      </c>
      <c r="AB11" s="4" t="b">
        <f t="shared" si="3"/>
        <v>1</v>
      </c>
      <c r="AC11" s="4" t="b">
        <f t="shared" si="2"/>
        <v>1</v>
      </c>
    </row>
    <row r="12" spans="1:29" ht="36" x14ac:dyDescent="0.25">
      <c r="A12" s="84">
        <v>10</v>
      </c>
      <c r="B12" s="17" t="s">
        <v>81</v>
      </c>
      <c r="C12" s="85" t="s">
        <v>64</v>
      </c>
      <c r="D12" s="20" t="s">
        <v>62</v>
      </c>
      <c r="E12" s="37">
        <v>2613</v>
      </c>
      <c r="F12" s="35" t="s">
        <v>107</v>
      </c>
      <c r="G12" s="20" t="s">
        <v>35</v>
      </c>
      <c r="H12" s="44">
        <v>0.82199999999999995</v>
      </c>
      <c r="I12" s="35" t="s">
        <v>77</v>
      </c>
      <c r="J12" s="29">
        <v>2126005.73</v>
      </c>
      <c r="K12" s="24">
        <v>1488204</v>
      </c>
      <c r="L12" s="24">
        <f>J12-K12</f>
        <v>637801.73</v>
      </c>
      <c r="M12" s="26">
        <v>0.7</v>
      </c>
      <c r="N12" s="86">
        <v>0</v>
      </c>
      <c r="O12" s="86">
        <v>0</v>
      </c>
      <c r="P12" s="87">
        <v>0</v>
      </c>
      <c r="Q12" s="87">
        <v>0</v>
      </c>
      <c r="R12" s="87">
        <v>0</v>
      </c>
      <c r="S12" s="87">
        <f>K12</f>
        <v>1488204</v>
      </c>
      <c r="T12" s="67"/>
      <c r="U12" s="67"/>
      <c r="V12" s="67"/>
      <c r="W12" s="67"/>
      <c r="X12" s="67"/>
      <c r="Y12" s="118"/>
      <c r="Z12" s="1" t="b">
        <f t="shared" si="0"/>
        <v>1</v>
      </c>
      <c r="AA12" s="3">
        <f t="shared" si="1"/>
        <v>0.7</v>
      </c>
      <c r="AB12" s="4" t="b">
        <f t="shared" si="3"/>
        <v>1</v>
      </c>
      <c r="AC12" s="4" t="b">
        <f t="shared" si="2"/>
        <v>1</v>
      </c>
    </row>
    <row r="13" spans="1:29" ht="36" x14ac:dyDescent="0.25">
      <c r="A13" s="84">
        <v>11</v>
      </c>
      <c r="B13" s="17" t="s">
        <v>82</v>
      </c>
      <c r="C13" s="85" t="s">
        <v>64</v>
      </c>
      <c r="D13" s="20" t="s">
        <v>57</v>
      </c>
      <c r="E13" s="37">
        <v>2606</v>
      </c>
      <c r="F13" s="35" t="s">
        <v>108</v>
      </c>
      <c r="G13" s="20" t="s">
        <v>35</v>
      </c>
      <c r="H13" s="44">
        <v>0.63</v>
      </c>
      <c r="I13" s="35" t="s">
        <v>133</v>
      </c>
      <c r="J13" s="29">
        <v>1024710.84</v>
      </c>
      <c r="K13" s="24">
        <v>717297</v>
      </c>
      <c r="L13" s="24">
        <v>307413.84000000003</v>
      </c>
      <c r="M13" s="26">
        <v>0.7</v>
      </c>
      <c r="N13" s="86">
        <v>0</v>
      </c>
      <c r="O13" s="86">
        <v>0</v>
      </c>
      <c r="P13" s="87">
        <v>0</v>
      </c>
      <c r="Q13" s="87">
        <v>0</v>
      </c>
      <c r="R13" s="87">
        <v>0</v>
      </c>
      <c r="S13" s="87">
        <f t="shared" ref="S13:S47" si="4">K13</f>
        <v>717297</v>
      </c>
      <c r="T13" s="67"/>
      <c r="U13" s="67"/>
      <c r="V13" s="67"/>
      <c r="W13" s="67"/>
      <c r="X13" s="67"/>
      <c r="Y13" s="118"/>
      <c r="Z13" s="1" t="b">
        <f t="shared" si="0"/>
        <v>1</v>
      </c>
      <c r="AA13" s="3">
        <f t="shared" si="1"/>
        <v>0.7</v>
      </c>
      <c r="AB13" s="4" t="b">
        <f t="shared" si="3"/>
        <v>1</v>
      </c>
      <c r="AC13" s="4" t="b">
        <f t="shared" si="2"/>
        <v>1</v>
      </c>
    </row>
    <row r="14" spans="1:29" x14ac:dyDescent="0.25">
      <c r="A14" s="55">
        <v>12</v>
      </c>
      <c r="B14" s="19" t="s">
        <v>85</v>
      </c>
      <c r="C14" s="57" t="s">
        <v>63</v>
      </c>
      <c r="D14" s="21" t="s">
        <v>28</v>
      </c>
      <c r="E14" s="38">
        <v>2604</v>
      </c>
      <c r="F14" s="49" t="s">
        <v>111</v>
      </c>
      <c r="G14" s="21" t="s">
        <v>30</v>
      </c>
      <c r="H14" s="51">
        <v>2.238</v>
      </c>
      <c r="I14" s="49" t="s">
        <v>78</v>
      </c>
      <c r="J14" s="30">
        <v>5534587.0599999996</v>
      </c>
      <c r="K14" s="25">
        <v>3874210</v>
      </c>
      <c r="L14" s="25">
        <v>1660377.06</v>
      </c>
      <c r="M14" s="27">
        <v>0.7</v>
      </c>
      <c r="N14" s="65">
        <v>0</v>
      </c>
      <c r="O14" s="65">
        <v>0</v>
      </c>
      <c r="P14" s="53">
        <v>0</v>
      </c>
      <c r="Q14" s="53">
        <v>0</v>
      </c>
      <c r="R14" s="53">
        <v>0</v>
      </c>
      <c r="S14" s="53">
        <v>2137569</v>
      </c>
      <c r="T14" s="53">
        <v>1736641</v>
      </c>
      <c r="U14" s="67"/>
      <c r="V14" s="67"/>
      <c r="W14" s="67"/>
      <c r="X14" s="67"/>
      <c r="Y14" s="118"/>
      <c r="Z14" s="1" t="b">
        <f t="shared" ref="Z14:Z54" si="5">K14=SUM(N14:Y14)</f>
        <v>1</v>
      </c>
      <c r="AA14" s="3">
        <f t="shared" ref="AA14:AA54" si="6">ROUND(K14/J14,4)</f>
        <v>0.7</v>
      </c>
      <c r="AB14" s="4" t="b">
        <f t="shared" ref="AB14:AB54" si="7">AA14=M14</f>
        <v>1</v>
      </c>
      <c r="AC14" s="4" t="b">
        <f t="shared" ref="AC14:AC54" si="8">J14=K14+L14</f>
        <v>1</v>
      </c>
    </row>
    <row r="15" spans="1:29" ht="24" x14ac:dyDescent="0.25">
      <c r="A15" s="55">
        <v>13</v>
      </c>
      <c r="B15" s="19" t="s">
        <v>86</v>
      </c>
      <c r="C15" s="57" t="s">
        <v>63</v>
      </c>
      <c r="D15" s="21" t="s">
        <v>28</v>
      </c>
      <c r="E15" s="38">
        <v>2604</v>
      </c>
      <c r="F15" s="49" t="s">
        <v>112</v>
      </c>
      <c r="G15" s="21" t="s">
        <v>35</v>
      </c>
      <c r="H15" s="51">
        <v>2.1749999999999998</v>
      </c>
      <c r="I15" s="49" t="s">
        <v>78</v>
      </c>
      <c r="J15" s="30">
        <v>5084116.75</v>
      </c>
      <c r="K15" s="25">
        <v>3558881</v>
      </c>
      <c r="L15" s="25">
        <v>1525235.75</v>
      </c>
      <c r="M15" s="27">
        <v>0.7</v>
      </c>
      <c r="N15" s="65">
        <v>0</v>
      </c>
      <c r="O15" s="65">
        <v>0</v>
      </c>
      <c r="P15" s="53">
        <v>0</v>
      </c>
      <c r="Q15" s="53">
        <v>0</v>
      </c>
      <c r="R15" s="53">
        <v>0</v>
      </c>
      <c r="S15" s="53">
        <v>1979000</v>
      </c>
      <c r="T15" s="53">
        <v>1579881</v>
      </c>
      <c r="U15" s="67"/>
      <c r="V15" s="67"/>
      <c r="W15" s="67"/>
      <c r="X15" s="67"/>
      <c r="Y15" s="118"/>
      <c r="Z15" s="1" t="b">
        <f t="shared" si="5"/>
        <v>1</v>
      </c>
      <c r="AA15" s="3">
        <f t="shared" si="6"/>
        <v>0.7</v>
      </c>
      <c r="AB15" s="4" t="b">
        <f t="shared" si="7"/>
        <v>1</v>
      </c>
      <c r="AC15" s="4" t="b">
        <f t="shared" si="8"/>
        <v>1</v>
      </c>
    </row>
    <row r="16" spans="1:29" ht="24" x14ac:dyDescent="0.25">
      <c r="A16" s="84">
        <v>14</v>
      </c>
      <c r="B16" s="17" t="s">
        <v>83</v>
      </c>
      <c r="C16" s="85" t="s">
        <v>64</v>
      </c>
      <c r="D16" s="20" t="s">
        <v>54</v>
      </c>
      <c r="E16" s="37">
        <v>2602</v>
      </c>
      <c r="F16" s="35" t="s">
        <v>109</v>
      </c>
      <c r="G16" s="20" t="s">
        <v>35</v>
      </c>
      <c r="H16" s="44">
        <v>1</v>
      </c>
      <c r="I16" s="35" t="s">
        <v>68</v>
      </c>
      <c r="J16" s="29">
        <v>710817</v>
      </c>
      <c r="K16" s="24">
        <v>568653</v>
      </c>
      <c r="L16" s="24">
        <v>142164</v>
      </c>
      <c r="M16" s="26">
        <v>0.8</v>
      </c>
      <c r="N16" s="86">
        <v>0</v>
      </c>
      <c r="O16" s="86">
        <v>0</v>
      </c>
      <c r="P16" s="87">
        <v>0</v>
      </c>
      <c r="Q16" s="87">
        <v>0</v>
      </c>
      <c r="R16" s="87">
        <v>0</v>
      </c>
      <c r="S16" s="87">
        <f t="shared" si="4"/>
        <v>568653</v>
      </c>
      <c r="T16" s="67"/>
      <c r="U16" s="67"/>
      <c r="V16" s="67"/>
      <c r="W16" s="67"/>
      <c r="X16" s="67"/>
      <c r="Y16" s="118"/>
      <c r="Z16" s="1" t="b">
        <f t="shared" si="5"/>
        <v>1</v>
      </c>
      <c r="AA16" s="3">
        <f t="shared" si="6"/>
        <v>0.8</v>
      </c>
      <c r="AB16" s="4" t="b">
        <f t="shared" si="7"/>
        <v>1</v>
      </c>
      <c r="AC16" s="4" t="b">
        <f t="shared" si="8"/>
        <v>1</v>
      </c>
    </row>
    <row r="17" spans="1:29" ht="36" x14ac:dyDescent="0.25">
      <c r="A17" s="84">
        <v>15</v>
      </c>
      <c r="B17" s="17" t="s">
        <v>84</v>
      </c>
      <c r="C17" s="85" t="s">
        <v>64</v>
      </c>
      <c r="D17" s="20" t="s">
        <v>58</v>
      </c>
      <c r="E17" s="37">
        <v>2607</v>
      </c>
      <c r="F17" s="35" t="s">
        <v>110</v>
      </c>
      <c r="G17" s="20" t="s">
        <v>35</v>
      </c>
      <c r="H17" s="44">
        <v>0.84299999999999997</v>
      </c>
      <c r="I17" s="35" t="s">
        <v>71</v>
      </c>
      <c r="J17" s="29">
        <v>7400140.6600000001</v>
      </c>
      <c r="K17" s="24">
        <v>5180098</v>
      </c>
      <c r="L17" s="24">
        <v>2220042.66</v>
      </c>
      <c r="M17" s="26">
        <v>0.7</v>
      </c>
      <c r="N17" s="86">
        <v>0</v>
      </c>
      <c r="O17" s="86">
        <v>0</v>
      </c>
      <c r="P17" s="87">
        <v>0</v>
      </c>
      <c r="Q17" s="87">
        <v>0</v>
      </c>
      <c r="R17" s="87">
        <v>0</v>
      </c>
      <c r="S17" s="87">
        <f t="shared" si="4"/>
        <v>5180098</v>
      </c>
      <c r="T17" s="67"/>
      <c r="U17" s="67"/>
      <c r="V17" s="67"/>
      <c r="W17" s="67"/>
      <c r="X17" s="67"/>
      <c r="Y17" s="118"/>
      <c r="Z17" s="1" t="b">
        <f t="shared" si="5"/>
        <v>1</v>
      </c>
      <c r="AA17" s="3">
        <f t="shared" si="6"/>
        <v>0.7</v>
      </c>
      <c r="AB17" s="4" t="b">
        <f t="shared" si="7"/>
        <v>1</v>
      </c>
      <c r="AC17" s="4" t="b">
        <f t="shared" si="8"/>
        <v>1</v>
      </c>
    </row>
    <row r="18" spans="1:29" ht="24" x14ac:dyDescent="0.25">
      <c r="A18" s="84">
        <v>16</v>
      </c>
      <c r="B18" s="17" t="s">
        <v>87</v>
      </c>
      <c r="C18" s="85" t="s">
        <v>64</v>
      </c>
      <c r="D18" s="20" t="s">
        <v>59</v>
      </c>
      <c r="E18" s="37">
        <v>2608</v>
      </c>
      <c r="F18" s="35" t="s">
        <v>113</v>
      </c>
      <c r="G18" s="20" t="s">
        <v>65</v>
      </c>
      <c r="H18" s="44">
        <v>1.2749999999999999</v>
      </c>
      <c r="I18" s="35" t="s">
        <v>68</v>
      </c>
      <c r="J18" s="29">
        <v>722737.73</v>
      </c>
      <c r="K18" s="24">
        <v>505916</v>
      </c>
      <c r="L18" s="24">
        <v>216821.73</v>
      </c>
      <c r="M18" s="26">
        <v>0.7</v>
      </c>
      <c r="N18" s="86">
        <v>0</v>
      </c>
      <c r="O18" s="86">
        <v>0</v>
      </c>
      <c r="P18" s="87">
        <v>0</v>
      </c>
      <c r="Q18" s="87">
        <v>0</v>
      </c>
      <c r="R18" s="87">
        <v>0</v>
      </c>
      <c r="S18" s="87">
        <f t="shared" si="4"/>
        <v>505916</v>
      </c>
      <c r="T18" s="67"/>
      <c r="U18" s="67"/>
      <c r="V18" s="67"/>
      <c r="W18" s="67"/>
      <c r="X18" s="67"/>
      <c r="Y18" s="118"/>
      <c r="Z18" s="1" t="b">
        <f t="shared" si="5"/>
        <v>1</v>
      </c>
      <c r="AA18" s="3">
        <f t="shared" si="6"/>
        <v>0.7</v>
      </c>
      <c r="AB18" s="4" t="b">
        <f t="shared" si="7"/>
        <v>1</v>
      </c>
      <c r="AC18" s="4" t="b">
        <f t="shared" si="8"/>
        <v>1</v>
      </c>
    </row>
    <row r="19" spans="1:29" ht="24" x14ac:dyDescent="0.25">
      <c r="A19" s="55">
        <v>17</v>
      </c>
      <c r="B19" s="19" t="s">
        <v>91</v>
      </c>
      <c r="C19" s="57" t="s">
        <v>63</v>
      </c>
      <c r="D19" s="21" t="s">
        <v>28</v>
      </c>
      <c r="E19" s="38">
        <v>2604</v>
      </c>
      <c r="F19" s="49" t="s">
        <v>117</v>
      </c>
      <c r="G19" s="21" t="s">
        <v>30</v>
      </c>
      <c r="H19" s="51">
        <v>1.1719999999999999</v>
      </c>
      <c r="I19" s="49" t="s">
        <v>134</v>
      </c>
      <c r="J19" s="30">
        <v>4781129.8600000003</v>
      </c>
      <c r="K19" s="25">
        <v>3346790</v>
      </c>
      <c r="L19" s="25">
        <v>1434339.8600000003</v>
      </c>
      <c r="M19" s="27">
        <v>0.7</v>
      </c>
      <c r="N19" s="65">
        <v>0</v>
      </c>
      <c r="O19" s="65">
        <v>0</v>
      </c>
      <c r="P19" s="53">
        <v>0</v>
      </c>
      <c r="Q19" s="53">
        <v>0</v>
      </c>
      <c r="R19" s="53">
        <v>0</v>
      </c>
      <c r="S19" s="53">
        <v>1762868</v>
      </c>
      <c r="T19" s="53">
        <v>1583922</v>
      </c>
      <c r="U19" s="67"/>
      <c r="V19" s="67"/>
      <c r="W19" s="67"/>
      <c r="X19" s="67"/>
      <c r="Y19" s="118"/>
      <c r="Z19" s="1" t="b">
        <f t="shared" si="5"/>
        <v>1</v>
      </c>
      <c r="AA19" s="3">
        <f t="shared" si="6"/>
        <v>0.7</v>
      </c>
      <c r="AB19" s="4" t="b">
        <f t="shared" si="7"/>
        <v>1</v>
      </c>
      <c r="AC19" s="4" t="b">
        <f t="shared" si="8"/>
        <v>1</v>
      </c>
    </row>
    <row r="20" spans="1:29" ht="24" x14ac:dyDescent="0.25">
      <c r="A20" s="84">
        <v>18</v>
      </c>
      <c r="B20" s="17" t="s">
        <v>88</v>
      </c>
      <c r="C20" s="85" t="s">
        <v>64</v>
      </c>
      <c r="D20" s="20" t="s">
        <v>61</v>
      </c>
      <c r="E20" s="37">
        <v>2612</v>
      </c>
      <c r="F20" s="35" t="s">
        <v>114</v>
      </c>
      <c r="G20" s="20" t="s">
        <v>35</v>
      </c>
      <c r="H20" s="44">
        <v>0.995</v>
      </c>
      <c r="I20" s="35" t="s">
        <v>76</v>
      </c>
      <c r="J20" s="29">
        <v>1391749.29</v>
      </c>
      <c r="K20" s="24">
        <v>1113399</v>
      </c>
      <c r="L20" s="24">
        <f>J20-K20</f>
        <v>278350.29000000004</v>
      </c>
      <c r="M20" s="26">
        <v>0.8</v>
      </c>
      <c r="N20" s="86">
        <v>0</v>
      </c>
      <c r="O20" s="86">
        <v>0</v>
      </c>
      <c r="P20" s="87">
        <v>0</v>
      </c>
      <c r="Q20" s="87">
        <v>0</v>
      </c>
      <c r="R20" s="87">
        <v>0</v>
      </c>
      <c r="S20" s="87">
        <f t="shared" si="4"/>
        <v>1113399</v>
      </c>
      <c r="T20" s="67"/>
      <c r="U20" s="67"/>
      <c r="V20" s="67"/>
      <c r="W20" s="67"/>
      <c r="X20" s="67"/>
      <c r="Y20" s="118"/>
      <c r="Z20" s="1" t="b">
        <f t="shared" si="5"/>
        <v>1</v>
      </c>
      <c r="AA20" s="3">
        <f t="shared" si="6"/>
        <v>0.8</v>
      </c>
      <c r="AB20" s="4" t="b">
        <f t="shared" si="7"/>
        <v>1</v>
      </c>
      <c r="AC20" s="4" t="b">
        <f t="shared" si="8"/>
        <v>1</v>
      </c>
    </row>
    <row r="21" spans="1:29" ht="24" x14ac:dyDescent="0.25">
      <c r="A21" s="84">
        <v>19</v>
      </c>
      <c r="B21" s="17" t="s">
        <v>89</v>
      </c>
      <c r="C21" s="85" t="s">
        <v>64</v>
      </c>
      <c r="D21" s="20" t="s">
        <v>56</v>
      </c>
      <c r="E21" s="37">
        <v>2605</v>
      </c>
      <c r="F21" s="35" t="s">
        <v>115</v>
      </c>
      <c r="G21" s="20" t="s">
        <v>35</v>
      </c>
      <c r="H21" s="44">
        <v>0.97099999999999997</v>
      </c>
      <c r="I21" s="35" t="s">
        <v>68</v>
      </c>
      <c r="J21" s="29">
        <v>785657.31</v>
      </c>
      <c r="K21" s="24">
        <v>549960</v>
      </c>
      <c r="L21" s="24">
        <v>235697.31</v>
      </c>
      <c r="M21" s="26">
        <v>0.7</v>
      </c>
      <c r="N21" s="86">
        <v>0</v>
      </c>
      <c r="O21" s="86">
        <v>0</v>
      </c>
      <c r="P21" s="87">
        <v>0</v>
      </c>
      <c r="Q21" s="87">
        <v>0</v>
      </c>
      <c r="R21" s="87">
        <v>0</v>
      </c>
      <c r="S21" s="109">
        <f t="shared" si="4"/>
        <v>549960</v>
      </c>
      <c r="T21" s="67"/>
      <c r="U21" s="67"/>
      <c r="V21" s="67"/>
      <c r="W21" s="67"/>
      <c r="X21" s="67"/>
      <c r="Y21" s="118"/>
      <c r="Z21" s="1" t="b">
        <f t="shared" si="5"/>
        <v>1</v>
      </c>
      <c r="AA21" s="3">
        <f t="shared" si="6"/>
        <v>0.7</v>
      </c>
      <c r="AB21" s="4" t="b">
        <f t="shared" si="7"/>
        <v>1</v>
      </c>
      <c r="AC21" s="4" t="b">
        <f t="shared" si="8"/>
        <v>1</v>
      </c>
    </row>
    <row r="22" spans="1:29" x14ac:dyDescent="0.25">
      <c r="A22" s="84">
        <v>20</v>
      </c>
      <c r="B22" s="17" t="s">
        <v>90</v>
      </c>
      <c r="C22" s="85" t="s">
        <v>64</v>
      </c>
      <c r="D22" s="20" t="s">
        <v>28</v>
      </c>
      <c r="E22" s="37">
        <v>2604</v>
      </c>
      <c r="F22" s="35" t="s">
        <v>116</v>
      </c>
      <c r="G22" s="20" t="s">
        <v>35</v>
      </c>
      <c r="H22" s="44">
        <v>0.93500000000000005</v>
      </c>
      <c r="I22" s="35" t="s">
        <v>77</v>
      </c>
      <c r="J22" s="29">
        <v>1200940.1399999999</v>
      </c>
      <c r="K22" s="24">
        <v>840658</v>
      </c>
      <c r="L22" s="24">
        <v>360282.14</v>
      </c>
      <c r="M22" s="26">
        <v>0.7</v>
      </c>
      <c r="N22" s="86">
        <v>0</v>
      </c>
      <c r="O22" s="86">
        <v>0</v>
      </c>
      <c r="P22" s="87">
        <v>0</v>
      </c>
      <c r="Q22" s="87">
        <v>0</v>
      </c>
      <c r="R22" s="87">
        <v>0</v>
      </c>
      <c r="S22" s="87">
        <f t="shared" si="4"/>
        <v>840658</v>
      </c>
      <c r="T22" s="67"/>
      <c r="U22" s="67"/>
      <c r="V22" s="67"/>
      <c r="W22" s="67"/>
      <c r="X22" s="67"/>
      <c r="Y22" s="118"/>
      <c r="Z22" s="1" t="b">
        <f t="shared" si="5"/>
        <v>1</v>
      </c>
      <c r="AA22" s="3">
        <f t="shared" si="6"/>
        <v>0.7</v>
      </c>
      <c r="AB22" s="4" t="b">
        <f t="shared" si="7"/>
        <v>1</v>
      </c>
      <c r="AC22" s="4" t="b">
        <f t="shared" si="8"/>
        <v>1</v>
      </c>
    </row>
    <row r="23" spans="1:29" ht="24" x14ac:dyDescent="0.25">
      <c r="A23" s="84">
        <v>21</v>
      </c>
      <c r="B23" s="17" t="s">
        <v>92</v>
      </c>
      <c r="C23" s="85" t="s">
        <v>64</v>
      </c>
      <c r="D23" s="20" t="s">
        <v>61</v>
      </c>
      <c r="E23" s="37">
        <v>2612</v>
      </c>
      <c r="F23" s="35" t="s">
        <v>118</v>
      </c>
      <c r="G23" s="20" t="s">
        <v>35</v>
      </c>
      <c r="H23" s="44">
        <v>0.995</v>
      </c>
      <c r="I23" s="35" t="s">
        <v>76</v>
      </c>
      <c r="J23" s="29">
        <v>1362599.54</v>
      </c>
      <c r="K23" s="24">
        <v>1090079</v>
      </c>
      <c r="L23" s="24">
        <f>J23-K23</f>
        <v>272520.54000000004</v>
      </c>
      <c r="M23" s="26">
        <v>0.8</v>
      </c>
      <c r="N23" s="86">
        <v>0</v>
      </c>
      <c r="O23" s="86">
        <v>0</v>
      </c>
      <c r="P23" s="87">
        <v>0</v>
      </c>
      <c r="Q23" s="87">
        <v>0</v>
      </c>
      <c r="R23" s="87">
        <v>0</v>
      </c>
      <c r="S23" s="87">
        <f t="shared" si="4"/>
        <v>1090079</v>
      </c>
      <c r="T23" s="67"/>
      <c r="U23" s="67"/>
      <c r="V23" s="67"/>
      <c r="W23" s="67"/>
      <c r="X23" s="67"/>
      <c r="Y23" s="118"/>
      <c r="Z23" s="1" t="b">
        <f t="shared" si="5"/>
        <v>1</v>
      </c>
      <c r="AA23" s="3">
        <f t="shared" si="6"/>
        <v>0.8</v>
      </c>
      <c r="AB23" s="4" t="b">
        <f t="shared" si="7"/>
        <v>1</v>
      </c>
      <c r="AC23" s="4" t="b">
        <f t="shared" si="8"/>
        <v>1</v>
      </c>
    </row>
    <row r="24" spans="1:29" ht="24" x14ac:dyDescent="0.25">
      <c r="A24" s="84">
        <v>22</v>
      </c>
      <c r="B24" s="17" t="s">
        <v>95</v>
      </c>
      <c r="C24" s="85" t="s">
        <v>64</v>
      </c>
      <c r="D24" s="20" t="s">
        <v>62</v>
      </c>
      <c r="E24" s="37">
        <v>2613</v>
      </c>
      <c r="F24" s="35" t="s">
        <v>121</v>
      </c>
      <c r="G24" s="20" t="s">
        <v>30</v>
      </c>
      <c r="H24" s="44">
        <v>3.516</v>
      </c>
      <c r="I24" s="35" t="s">
        <v>77</v>
      </c>
      <c r="J24" s="29">
        <v>8300462.3700000001</v>
      </c>
      <c r="K24" s="24">
        <v>5810323</v>
      </c>
      <c r="L24" s="24">
        <f>J24-K24</f>
        <v>2490139.37</v>
      </c>
      <c r="M24" s="26">
        <v>0.7</v>
      </c>
      <c r="N24" s="86">
        <v>0</v>
      </c>
      <c r="O24" s="86">
        <v>0</v>
      </c>
      <c r="P24" s="87">
        <v>0</v>
      </c>
      <c r="Q24" s="87">
        <v>0</v>
      </c>
      <c r="R24" s="87">
        <v>0</v>
      </c>
      <c r="S24" s="87">
        <f>K24</f>
        <v>5810323</v>
      </c>
      <c r="T24" s="67"/>
      <c r="U24" s="67"/>
      <c r="V24" s="67"/>
      <c r="W24" s="67"/>
      <c r="X24" s="67"/>
      <c r="Y24" s="118"/>
      <c r="Z24" s="1" t="b">
        <f t="shared" si="5"/>
        <v>1</v>
      </c>
      <c r="AA24" s="3">
        <f t="shared" si="6"/>
        <v>0.7</v>
      </c>
      <c r="AB24" s="4" t="b">
        <f t="shared" si="7"/>
        <v>1</v>
      </c>
      <c r="AC24" s="4" t="b">
        <f t="shared" si="8"/>
        <v>1</v>
      </c>
    </row>
    <row r="25" spans="1:29" ht="24" x14ac:dyDescent="0.25">
      <c r="A25" s="84">
        <v>23</v>
      </c>
      <c r="B25" s="17" t="s">
        <v>96</v>
      </c>
      <c r="C25" s="85" t="s">
        <v>64</v>
      </c>
      <c r="D25" s="20" t="s">
        <v>56</v>
      </c>
      <c r="E25" s="37">
        <v>2605</v>
      </c>
      <c r="F25" s="35" t="s">
        <v>122</v>
      </c>
      <c r="G25" s="20" t="s">
        <v>35</v>
      </c>
      <c r="H25" s="44">
        <v>0.82499999999999996</v>
      </c>
      <c r="I25" s="35" t="s">
        <v>68</v>
      </c>
      <c r="J25" s="29">
        <v>652667.21</v>
      </c>
      <c r="K25" s="24">
        <v>456867</v>
      </c>
      <c r="L25" s="24">
        <v>195800.21</v>
      </c>
      <c r="M25" s="26">
        <v>0.7</v>
      </c>
      <c r="N25" s="86">
        <v>0</v>
      </c>
      <c r="O25" s="86">
        <v>0</v>
      </c>
      <c r="P25" s="87">
        <v>0</v>
      </c>
      <c r="Q25" s="87">
        <v>0</v>
      </c>
      <c r="R25" s="87">
        <v>0</v>
      </c>
      <c r="S25" s="87">
        <f>K25</f>
        <v>456867</v>
      </c>
      <c r="T25" s="67"/>
      <c r="U25" s="67"/>
      <c r="V25" s="67"/>
      <c r="W25" s="67"/>
      <c r="X25" s="67"/>
      <c r="Y25" s="118"/>
      <c r="Z25" s="1" t="b">
        <f t="shared" si="5"/>
        <v>1</v>
      </c>
      <c r="AA25" s="3">
        <f t="shared" si="6"/>
        <v>0.7</v>
      </c>
      <c r="AB25" s="4" t="b">
        <f t="shared" si="7"/>
        <v>1</v>
      </c>
      <c r="AC25" s="4" t="b">
        <f t="shared" si="8"/>
        <v>1</v>
      </c>
    </row>
    <row r="26" spans="1:29" ht="24" x14ac:dyDescent="0.25">
      <c r="A26" s="84">
        <v>24</v>
      </c>
      <c r="B26" s="17" t="s">
        <v>94</v>
      </c>
      <c r="C26" s="85" t="s">
        <v>64</v>
      </c>
      <c r="D26" s="20" t="s">
        <v>59</v>
      </c>
      <c r="E26" s="37">
        <v>2608</v>
      </c>
      <c r="F26" s="35" t="s">
        <v>120</v>
      </c>
      <c r="G26" s="20" t="s">
        <v>35</v>
      </c>
      <c r="H26" s="44">
        <v>0.315</v>
      </c>
      <c r="I26" s="35" t="s">
        <v>68</v>
      </c>
      <c r="J26" s="29">
        <v>458408.83</v>
      </c>
      <c r="K26" s="24">
        <v>320886</v>
      </c>
      <c r="L26" s="24">
        <v>137522.82999999999</v>
      </c>
      <c r="M26" s="26">
        <v>0.7</v>
      </c>
      <c r="N26" s="86">
        <v>0</v>
      </c>
      <c r="O26" s="86">
        <v>0</v>
      </c>
      <c r="P26" s="87">
        <v>0</v>
      </c>
      <c r="Q26" s="87">
        <v>0</v>
      </c>
      <c r="R26" s="87">
        <v>0</v>
      </c>
      <c r="S26" s="87">
        <f>K26</f>
        <v>320886</v>
      </c>
      <c r="T26" s="67"/>
      <c r="U26" s="67"/>
      <c r="V26" s="67"/>
      <c r="W26" s="67"/>
      <c r="X26" s="67"/>
      <c r="Y26" s="118"/>
      <c r="Z26" s="1" t="b">
        <f t="shared" si="5"/>
        <v>1</v>
      </c>
      <c r="AA26" s="3">
        <f t="shared" si="6"/>
        <v>0.7</v>
      </c>
      <c r="AB26" s="4" t="b">
        <f t="shared" si="7"/>
        <v>1</v>
      </c>
      <c r="AC26" s="4" t="b">
        <f t="shared" si="8"/>
        <v>1</v>
      </c>
    </row>
    <row r="27" spans="1:29" ht="24" x14ac:dyDescent="0.25">
      <c r="A27" s="84">
        <v>25</v>
      </c>
      <c r="B27" s="39" t="s">
        <v>93</v>
      </c>
      <c r="C27" s="85" t="s">
        <v>64</v>
      </c>
      <c r="D27" s="40" t="s">
        <v>54</v>
      </c>
      <c r="E27" s="41">
        <v>2602</v>
      </c>
      <c r="F27" s="88" t="s">
        <v>119</v>
      </c>
      <c r="G27" s="20" t="s">
        <v>35</v>
      </c>
      <c r="H27" s="44">
        <v>0.30499999999999999</v>
      </c>
      <c r="I27" s="35" t="s">
        <v>68</v>
      </c>
      <c r="J27" s="29">
        <v>241195.93</v>
      </c>
      <c r="K27" s="24">
        <v>192956</v>
      </c>
      <c r="L27" s="24">
        <v>48239.93</v>
      </c>
      <c r="M27" s="26">
        <v>0.8</v>
      </c>
      <c r="N27" s="86">
        <v>0</v>
      </c>
      <c r="O27" s="86">
        <v>0</v>
      </c>
      <c r="P27" s="87">
        <v>0</v>
      </c>
      <c r="Q27" s="87">
        <v>0</v>
      </c>
      <c r="R27" s="87">
        <v>0</v>
      </c>
      <c r="S27" s="87">
        <f t="shared" si="4"/>
        <v>192956</v>
      </c>
      <c r="T27" s="67"/>
      <c r="U27" s="67"/>
      <c r="V27" s="67"/>
      <c r="W27" s="67"/>
      <c r="X27" s="67"/>
      <c r="Y27" s="118"/>
      <c r="Z27" s="1" t="b">
        <f t="shared" si="5"/>
        <v>1</v>
      </c>
      <c r="AA27" s="3">
        <f t="shared" si="6"/>
        <v>0.8</v>
      </c>
      <c r="AB27" s="4" t="b">
        <f t="shared" si="7"/>
        <v>1</v>
      </c>
      <c r="AC27" s="4" t="b">
        <f t="shared" si="8"/>
        <v>1</v>
      </c>
    </row>
    <row r="28" spans="1:29" ht="36" x14ac:dyDescent="0.25">
      <c r="A28" s="84">
        <v>26</v>
      </c>
      <c r="B28" s="17" t="s">
        <v>98</v>
      </c>
      <c r="C28" s="85" t="s">
        <v>64</v>
      </c>
      <c r="D28" s="20" t="s">
        <v>61</v>
      </c>
      <c r="E28" s="37">
        <v>2612</v>
      </c>
      <c r="F28" s="35" t="s">
        <v>124</v>
      </c>
      <c r="G28" s="20" t="s">
        <v>65</v>
      </c>
      <c r="H28" s="44">
        <v>1.4950000000000001</v>
      </c>
      <c r="I28" s="35" t="s">
        <v>76</v>
      </c>
      <c r="J28" s="29">
        <v>1325160.8</v>
      </c>
      <c r="K28" s="24">
        <v>1060128</v>
      </c>
      <c r="L28" s="24">
        <f>J28-K28</f>
        <v>265032.80000000005</v>
      </c>
      <c r="M28" s="26">
        <v>0.8</v>
      </c>
      <c r="N28" s="86">
        <v>0</v>
      </c>
      <c r="O28" s="86">
        <v>0</v>
      </c>
      <c r="P28" s="87">
        <v>0</v>
      </c>
      <c r="Q28" s="87">
        <v>0</v>
      </c>
      <c r="R28" s="87">
        <v>0</v>
      </c>
      <c r="S28" s="87">
        <f>K28</f>
        <v>1060128</v>
      </c>
      <c r="T28" s="67"/>
      <c r="U28" s="67"/>
      <c r="V28" s="67"/>
      <c r="W28" s="67"/>
      <c r="X28" s="67"/>
      <c r="Y28" s="118"/>
      <c r="Z28" s="1" t="b">
        <f t="shared" si="5"/>
        <v>1</v>
      </c>
      <c r="AA28" s="3">
        <f t="shared" si="6"/>
        <v>0.8</v>
      </c>
      <c r="AB28" s="4" t="b">
        <f t="shared" si="7"/>
        <v>1</v>
      </c>
      <c r="AC28" s="4" t="b">
        <f t="shared" si="8"/>
        <v>1</v>
      </c>
    </row>
    <row r="29" spans="1:29" ht="48" x14ac:dyDescent="0.25">
      <c r="A29" s="84">
        <v>27</v>
      </c>
      <c r="B29" s="17" t="s">
        <v>97</v>
      </c>
      <c r="C29" s="85" t="s">
        <v>64</v>
      </c>
      <c r="D29" s="20" t="s">
        <v>41</v>
      </c>
      <c r="E29" s="37">
        <v>2611</v>
      </c>
      <c r="F29" s="35" t="s">
        <v>123</v>
      </c>
      <c r="G29" s="20" t="s">
        <v>35</v>
      </c>
      <c r="H29" s="44">
        <v>0.9</v>
      </c>
      <c r="I29" s="35" t="s">
        <v>133</v>
      </c>
      <c r="J29" s="29">
        <v>2212169.61</v>
      </c>
      <c r="K29" s="24">
        <v>1769735</v>
      </c>
      <c r="L29" s="24">
        <v>442434.61</v>
      </c>
      <c r="M29" s="26">
        <v>0.8</v>
      </c>
      <c r="N29" s="86">
        <v>0</v>
      </c>
      <c r="O29" s="86">
        <v>0</v>
      </c>
      <c r="P29" s="87">
        <v>0</v>
      </c>
      <c r="Q29" s="87">
        <v>0</v>
      </c>
      <c r="R29" s="87">
        <v>0</v>
      </c>
      <c r="S29" s="87">
        <f t="shared" si="4"/>
        <v>1769735</v>
      </c>
      <c r="T29" s="67"/>
      <c r="U29" s="67"/>
      <c r="V29" s="67"/>
      <c r="W29" s="67"/>
      <c r="X29" s="67"/>
      <c r="Y29" s="118"/>
      <c r="Z29" s="1" t="b">
        <f t="shared" si="5"/>
        <v>1</v>
      </c>
      <c r="AA29" s="3">
        <f t="shared" si="6"/>
        <v>0.8</v>
      </c>
      <c r="AB29" s="4" t="b">
        <f t="shared" si="7"/>
        <v>1</v>
      </c>
      <c r="AC29" s="4" t="b">
        <f t="shared" si="8"/>
        <v>1</v>
      </c>
    </row>
    <row r="30" spans="1:29" ht="29.25" customHeight="1" x14ac:dyDescent="0.25">
      <c r="A30" s="84">
        <v>28</v>
      </c>
      <c r="B30" s="17" t="s">
        <v>100</v>
      </c>
      <c r="C30" s="85" t="s">
        <v>64</v>
      </c>
      <c r="D30" s="20" t="s">
        <v>28</v>
      </c>
      <c r="E30" s="37">
        <v>2604</v>
      </c>
      <c r="F30" s="35" t="s">
        <v>126</v>
      </c>
      <c r="G30" s="20" t="s">
        <v>35</v>
      </c>
      <c r="H30" s="44">
        <v>0.69699999999999995</v>
      </c>
      <c r="I30" s="35" t="s">
        <v>77</v>
      </c>
      <c r="J30" s="29">
        <v>1461826.44</v>
      </c>
      <c r="K30" s="24">
        <v>1023278</v>
      </c>
      <c r="L30" s="24">
        <v>438548.44</v>
      </c>
      <c r="M30" s="26">
        <v>0.7</v>
      </c>
      <c r="N30" s="86">
        <v>0</v>
      </c>
      <c r="O30" s="86">
        <v>0</v>
      </c>
      <c r="P30" s="87">
        <v>0</v>
      </c>
      <c r="Q30" s="87">
        <v>0</v>
      </c>
      <c r="R30" s="87">
        <v>0</v>
      </c>
      <c r="S30" s="87">
        <f>K30</f>
        <v>1023278</v>
      </c>
      <c r="T30" s="67"/>
      <c r="U30" s="67"/>
      <c r="V30" s="67"/>
      <c r="W30" s="67"/>
      <c r="X30" s="67"/>
      <c r="Y30" s="118"/>
      <c r="Z30" s="1" t="b">
        <f t="shared" si="5"/>
        <v>1</v>
      </c>
      <c r="AA30" s="3">
        <f t="shared" si="6"/>
        <v>0.7</v>
      </c>
      <c r="AB30" s="4" t="b">
        <f t="shared" si="7"/>
        <v>1</v>
      </c>
      <c r="AC30" s="4" t="b">
        <f t="shared" si="8"/>
        <v>1</v>
      </c>
    </row>
    <row r="31" spans="1:29" ht="36" x14ac:dyDescent="0.25">
      <c r="A31" s="84">
        <v>29</v>
      </c>
      <c r="B31" s="17" t="s">
        <v>99</v>
      </c>
      <c r="C31" s="85" t="s">
        <v>64</v>
      </c>
      <c r="D31" s="20" t="s">
        <v>57</v>
      </c>
      <c r="E31" s="37">
        <v>2606</v>
      </c>
      <c r="F31" s="35" t="s">
        <v>125</v>
      </c>
      <c r="G31" s="20" t="s">
        <v>65</v>
      </c>
      <c r="H31" s="44">
        <v>0.152</v>
      </c>
      <c r="I31" s="35" t="s">
        <v>133</v>
      </c>
      <c r="J31" s="29">
        <v>237511.08</v>
      </c>
      <c r="K31" s="24">
        <v>166257</v>
      </c>
      <c r="L31" s="24">
        <v>71254.080000000002</v>
      </c>
      <c r="M31" s="26">
        <v>0.7</v>
      </c>
      <c r="N31" s="86">
        <v>0</v>
      </c>
      <c r="O31" s="86">
        <v>0</v>
      </c>
      <c r="P31" s="87">
        <v>0</v>
      </c>
      <c r="Q31" s="87">
        <v>0</v>
      </c>
      <c r="R31" s="87">
        <v>0</v>
      </c>
      <c r="S31" s="87">
        <f t="shared" si="4"/>
        <v>166257</v>
      </c>
      <c r="T31" s="67"/>
      <c r="U31" s="67"/>
      <c r="V31" s="67"/>
      <c r="W31" s="67"/>
      <c r="X31" s="67"/>
      <c r="Y31" s="118"/>
      <c r="Z31" s="1" t="b">
        <f t="shared" si="5"/>
        <v>1</v>
      </c>
      <c r="AA31" s="3">
        <f t="shared" si="6"/>
        <v>0.7</v>
      </c>
      <c r="AB31" s="4" t="b">
        <f t="shared" si="7"/>
        <v>1</v>
      </c>
      <c r="AC31" s="4" t="b">
        <f t="shared" si="8"/>
        <v>1</v>
      </c>
    </row>
    <row r="32" spans="1:29" ht="36" x14ac:dyDescent="0.25">
      <c r="A32" s="84">
        <v>30</v>
      </c>
      <c r="B32" s="17" t="s">
        <v>102</v>
      </c>
      <c r="C32" s="85" t="s">
        <v>64</v>
      </c>
      <c r="D32" s="20" t="s">
        <v>62</v>
      </c>
      <c r="E32" s="37">
        <v>2613</v>
      </c>
      <c r="F32" s="35" t="s">
        <v>128</v>
      </c>
      <c r="G32" s="20" t="s">
        <v>30</v>
      </c>
      <c r="H32" s="44">
        <v>2.9590000000000001</v>
      </c>
      <c r="I32" s="35" t="s">
        <v>77</v>
      </c>
      <c r="J32" s="29">
        <v>5690329.6299999999</v>
      </c>
      <c r="K32" s="24">
        <v>3983230</v>
      </c>
      <c r="L32" s="24">
        <f>J32-K32</f>
        <v>1707099.63</v>
      </c>
      <c r="M32" s="26">
        <v>0.7</v>
      </c>
      <c r="N32" s="86">
        <v>0</v>
      </c>
      <c r="O32" s="86">
        <v>0</v>
      </c>
      <c r="P32" s="87">
        <v>0</v>
      </c>
      <c r="Q32" s="87">
        <v>0</v>
      </c>
      <c r="R32" s="87">
        <v>0</v>
      </c>
      <c r="S32" s="87">
        <f t="shared" si="4"/>
        <v>3983230</v>
      </c>
      <c r="T32" s="67"/>
      <c r="U32" s="67"/>
      <c r="V32" s="67"/>
      <c r="W32" s="67"/>
      <c r="X32" s="67"/>
      <c r="Y32" s="118"/>
      <c r="Z32" s="1" t="b">
        <f t="shared" si="5"/>
        <v>1</v>
      </c>
      <c r="AA32" s="3">
        <f t="shared" si="6"/>
        <v>0.7</v>
      </c>
      <c r="AB32" s="4" t="b">
        <f t="shared" si="7"/>
        <v>1</v>
      </c>
      <c r="AC32" s="4" t="b">
        <f t="shared" si="8"/>
        <v>1</v>
      </c>
    </row>
    <row r="33" spans="1:29" ht="24" x14ac:dyDescent="0.25">
      <c r="A33" s="84">
        <v>31</v>
      </c>
      <c r="B33" s="17" t="s">
        <v>101</v>
      </c>
      <c r="C33" s="85" t="s">
        <v>64</v>
      </c>
      <c r="D33" s="20" t="s">
        <v>54</v>
      </c>
      <c r="E33" s="37">
        <v>2602</v>
      </c>
      <c r="F33" s="35" t="s">
        <v>127</v>
      </c>
      <c r="G33" s="20" t="s">
        <v>35</v>
      </c>
      <c r="H33" s="44">
        <v>1</v>
      </c>
      <c r="I33" s="35" t="s">
        <v>68</v>
      </c>
      <c r="J33" s="29">
        <v>2387569.46</v>
      </c>
      <c r="K33" s="24">
        <v>1711616</v>
      </c>
      <c r="L33" s="24">
        <v>675953.46</v>
      </c>
      <c r="M33" s="26">
        <v>0.8</v>
      </c>
      <c r="N33" s="86">
        <v>0</v>
      </c>
      <c r="O33" s="86">
        <v>0</v>
      </c>
      <c r="P33" s="87">
        <v>0</v>
      </c>
      <c r="Q33" s="87">
        <v>0</v>
      </c>
      <c r="R33" s="87">
        <v>0</v>
      </c>
      <c r="S33" s="87">
        <f>K33</f>
        <v>1711616</v>
      </c>
      <c r="T33" s="67"/>
      <c r="U33" s="67"/>
      <c r="V33" s="67"/>
      <c r="W33" s="67"/>
      <c r="X33" s="67"/>
      <c r="Y33" s="118"/>
      <c r="Z33" s="1" t="b">
        <f t="shared" si="5"/>
        <v>1</v>
      </c>
      <c r="AA33" s="3">
        <f t="shared" si="6"/>
        <v>0.71689999999999998</v>
      </c>
      <c r="AB33" s="4" t="b">
        <f t="shared" si="7"/>
        <v>0</v>
      </c>
      <c r="AC33" s="4" t="b">
        <f t="shared" si="8"/>
        <v>1</v>
      </c>
    </row>
    <row r="34" spans="1:29" x14ac:dyDescent="0.25">
      <c r="A34" s="55">
        <v>32</v>
      </c>
      <c r="B34" s="19" t="s">
        <v>105</v>
      </c>
      <c r="C34" s="57" t="s">
        <v>63</v>
      </c>
      <c r="D34" s="21" t="s">
        <v>28</v>
      </c>
      <c r="E34" s="38">
        <v>2604</v>
      </c>
      <c r="F34" s="49" t="s">
        <v>131</v>
      </c>
      <c r="G34" s="21" t="s">
        <v>30</v>
      </c>
      <c r="H34" s="51">
        <v>0.997</v>
      </c>
      <c r="I34" s="49" t="s">
        <v>134</v>
      </c>
      <c r="J34" s="30">
        <v>3321113.9</v>
      </c>
      <c r="K34" s="25">
        <v>2324779</v>
      </c>
      <c r="L34" s="25">
        <v>996334.89999999991</v>
      </c>
      <c r="M34" s="27">
        <v>0.7</v>
      </c>
      <c r="N34" s="65">
        <v>0</v>
      </c>
      <c r="O34" s="65">
        <v>0</v>
      </c>
      <c r="P34" s="53">
        <v>0</v>
      </c>
      <c r="Q34" s="53">
        <v>0</v>
      </c>
      <c r="R34" s="53">
        <v>0</v>
      </c>
      <c r="S34" s="53">
        <v>1430662</v>
      </c>
      <c r="T34" s="53">
        <v>894117</v>
      </c>
      <c r="U34" s="67"/>
      <c r="V34" s="67"/>
      <c r="W34" s="67"/>
      <c r="X34" s="67"/>
      <c r="Y34" s="118"/>
      <c r="Z34" s="1" t="b">
        <f t="shared" si="5"/>
        <v>1</v>
      </c>
      <c r="AA34" s="3">
        <f t="shared" si="6"/>
        <v>0.7</v>
      </c>
      <c r="AB34" s="4" t="b">
        <f t="shared" si="7"/>
        <v>1</v>
      </c>
      <c r="AC34" s="4" t="b">
        <f t="shared" si="8"/>
        <v>1</v>
      </c>
    </row>
    <row r="35" spans="1:29" ht="36" x14ac:dyDescent="0.25">
      <c r="A35" s="84">
        <v>33</v>
      </c>
      <c r="B35" s="17" t="s">
        <v>103</v>
      </c>
      <c r="C35" s="85" t="s">
        <v>64</v>
      </c>
      <c r="D35" s="20" t="s">
        <v>61</v>
      </c>
      <c r="E35" s="37">
        <v>2612</v>
      </c>
      <c r="F35" s="35" t="s">
        <v>129</v>
      </c>
      <c r="G35" s="20" t="s">
        <v>35</v>
      </c>
      <c r="H35" s="44">
        <v>0.995</v>
      </c>
      <c r="I35" s="35" t="s">
        <v>76</v>
      </c>
      <c r="J35" s="29">
        <v>2287363.35</v>
      </c>
      <c r="K35" s="24">
        <v>1829890</v>
      </c>
      <c r="L35" s="24">
        <f>J35-K35</f>
        <v>457473.35000000009</v>
      </c>
      <c r="M35" s="26">
        <v>0.8</v>
      </c>
      <c r="N35" s="86">
        <v>0</v>
      </c>
      <c r="O35" s="86">
        <v>0</v>
      </c>
      <c r="P35" s="87">
        <v>0</v>
      </c>
      <c r="Q35" s="87">
        <v>0</v>
      </c>
      <c r="R35" s="87">
        <v>0</v>
      </c>
      <c r="S35" s="87">
        <f t="shared" si="4"/>
        <v>1829890</v>
      </c>
      <c r="T35" s="67"/>
      <c r="U35" s="67"/>
      <c r="V35" s="67"/>
      <c r="W35" s="67"/>
      <c r="X35" s="67"/>
      <c r="Y35" s="118"/>
      <c r="Z35" s="1" t="b">
        <f t="shared" si="5"/>
        <v>1</v>
      </c>
      <c r="AA35" s="3">
        <f t="shared" si="6"/>
        <v>0.8</v>
      </c>
      <c r="AB35" s="4" t="b">
        <f t="shared" si="7"/>
        <v>1</v>
      </c>
      <c r="AC35" s="4" t="b">
        <f t="shared" si="8"/>
        <v>1</v>
      </c>
    </row>
    <row r="36" spans="1:29" ht="24" x14ac:dyDescent="0.25">
      <c r="A36" s="84">
        <v>34</v>
      </c>
      <c r="B36" s="17" t="s">
        <v>104</v>
      </c>
      <c r="C36" s="85" t="s">
        <v>64</v>
      </c>
      <c r="D36" s="20" t="s">
        <v>56</v>
      </c>
      <c r="E36" s="37">
        <v>2605</v>
      </c>
      <c r="F36" s="35" t="s">
        <v>130</v>
      </c>
      <c r="G36" s="20" t="s">
        <v>35</v>
      </c>
      <c r="H36" s="44">
        <v>0.99</v>
      </c>
      <c r="I36" s="35" t="s">
        <v>68</v>
      </c>
      <c r="J36" s="29">
        <v>952612</v>
      </c>
      <c r="K36" s="24">
        <v>666828</v>
      </c>
      <c r="L36" s="24">
        <v>285784</v>
      </c>
      <c r="M36" s="26">
        <v>0.7</v>
      </c>
      <c r="N36" s="86">
        <v>0</v>
      </c>
      <c r="O36" s="86">
        <v>0</v>
      </c>
      <c r="P36" s="87">
        <v>0</v>
      </c>
      <c r="Q36" s="87">
        <v>0</v>
      </c>
      <c r="R36" s="87">
        <v>0</v>
      </c>
      <c r="S36" s="87">
        <f t="shared" si="4"/>
        <v>666828</v>
      </c>
      <c r="T36" s="67"/>
      <c r="U36" s="67"/>
      <c r="V36" s="67"/>
      <c r="W36" s="67"/>
      <c r="X36" s="67"/>
      <c r="Y36" s="118"/>
      <c r="Z36" s="1" t="b">
        <f t="shared" si="5"/>
        <v>1</v>
      </c>
      <c r="AA36" s="3">
        <f t="shared" si="6"/>
        <v>0.7</v>
      </c>
      <c r="AB36" s="4" t="b">
        <f t="shared" si="7"/>
        <v>1</v>
      </c>
      <c r="AC36" s="4" t="b">
        <f t="shared" si="8"/>
        <v>1</v>
      </c>
    </row>
    <row r="37" spans="1:29" ht="24" x14ac:dyDescent="0.25">
      <c r="A37" s="84">
        <v>35</v>
      </c>
      <c r="B37" s="17" t="s">
        <v>152</v>
      </c>
      <c r="C37" s="85" t="s">
        <v>64</v>
      </c>
      <c r="D37" s="35" t="s">
        <v>58</v>
      </c>
      <c r="E37" s="37">
        <v>2607</v>
      </c>
      <c r="F37" s="35" t="s">
        <v>142</v>
      </c>
      <c r="G37" s="20" t="s">
        <v>65</v>
      </c>
      <c r="H37" s="42">
        <v>5.2450000000000001</v>
      </c>
      <c r="I37" s="35" t="s">
        <v>67</v>
      </c>
      <c r="J37" s="29">
        <v>7180064.2400000002</v>
      </c>
      <c r="K37" s="24">
        <v>5026044</v>
      </c>
      <c r="L37" s="24">
        <v>2154020.2400000002</v>
      </c>
      <c r="M37" s="26">
        <v>0.7</v>
      </c>
      <c r="N37" s="86">
        <v>0</v>
      </c>
      <c r="O37" s="86">
        <v>0</v>
      </c>
      <c r="P37" s="87">
        <v>0</v>
      </c>
      <c r="Q37" s="87">
        <v>0</v>
      </c>
      <c r="R37" s="87">
        <v>0</v>
      </c>
      <c r="S37" s="87">
        <f t="shared" ref="S37:S42" si="9">K37</f>
        <v>5026044</v>
      </c>
      <c r="T37" s="67"/>
      <c r="U37" s="67"/>
      <c r="V37" s="67"/>
      <c r="W37" s="67"/>
      <c r="X37" s="67"/>
      <c r="Y37" s="118"/>
      <c r="Z37" s="1" t="b">
        <f t="shared" si="5"/>
        <v>1</v>
      </c>
      <c r="AA37" s="3">
        <f t="shared" si="6"/>
        <v>0.7</v>
      </c>
      <c r="AB37" s="4" t="b">
        <f t="shared" si="7"/>
        <v>1</v>
      </c>
      <c r="AC37" s="4" t="b">
        <f t="shared" si="8"/>
        <v>1</v>
      </c>
    </row>
    <row r="38" spans="1:29" ht="24" x14ac:dyDescent="0.25">
      <c r="A38" s="84">
        <v>36</v>
      </c>
      <c r="B38" s="17" t="s">
        <v>150</v>
      </c>
      <c r="C38" s="85" t="s">
        <v>64</v>
      </c>
      <c r="D38" s="35" t="s">
        <v>59</v>
      </c>
      <c r="E38" s="37">
        <v>2608</v>
      </c>
      <c r="F38" s="35" t="s">
        <v>140</v>
      </c>
      <c r="G38" s="20" t="s">
        <v>65</v>
      </c>
      <c r="H38" s="42">
        <v>1.4450000000000001</v>
      </c>
      <c r="I38" s="35" t="s">
        <v>68</v>
      </c>
      <c r="J38" s="29">
        <v>803251.76</v>
      </c>
      <c r="K38" s="24">
        <v>562276</v>
      </c>
      <c r="L38" s="24">
        <v>240975.76</v>
      </c>
      <c r="M38" s="26">
        <v>0.7</v>
      </c>
      <c r="N38" s="86">
        <v>0</v>
      </c>
      <c r="O38" s="86">
        <v>0</v>
      </c>
      <c r="P38" s="87">
        <v>0</v>
      </c>
      <c r="Q38" s="87">
        <v>0</v>
      </c>
      <c r="R38" s="87">
        <v>0</v>
      </c>
      <c r="S38" s="87">
        <f t="shared" si="9"/>
        <v>562276</v>
      </c>
      <c r="T38" s="67"/>
      <c r="U38" s="67"/>
      <c r="V38" s="67"/>
      <c r="W38" s="67"/>
      <c r="X38" s="67"/>
      <c r="Y38" s="118"/>
      <c r="Z38" s="1" t="b">
        <f t="shared" si="5"/>
        <v>1</v>
      </c>
      <c r="AA38" s="3">
        <f t="shared" si="6"/>
        <v>0.7</v>
      </c>
      <c r="AB38" s="4" t="b">
        <f t="shared" si="7"/>
        <v>1</v>
      </c>
      <c r="AC38" s="4" t="b">
        <f t="shared" si="8"/>
        <v>1</v>
      </c>
    </row>
    <row r="39" spans="1:29" ht="24" x14ac:dyDescent="0.25">
      <c r="A39" s="84">
        <v>37</v>
      </c>
      <c r="B39" s="17" t="s">
        <v>154</v>
      </c>
      <c r="C39" s="85" t="s">
        <v>64</v>
      </c>
      <c r="D39" s="35" t="s">
        <v>61</v>
      </c>
      <c r="E39" s="37">
        <v>2612</v>
      </c>
      <c r="F39" s="35" t="s">
        <v>143</v>
      </c>
      <c r="G39" s="20" t="s">
        <v>35</v>
      </c>
      <c r="H39" s="42">
        <v>0.995</v>
      </c>
      <c r="I39" s="35" t="s">
        <v>76</v>
      </c>
      <c r="J39" s="29">
        <v>1268022.3799999999</v>
      </c>
      <c r="K39" s="24">
        <v>1014417</v>
      </c>
      <c r="L39" s="24">
        <f>J39-K39</f>
        <v>253605.37999999989</v>
      </c>
      <c r="M39" s="26">
        <v>0.8</v>
      </c>
      <c r="N39" s="86">
        <v>0</v>
      </c>
      <c r="O39" s="86">
        <v>0</v>
      </c>
      <c r="P39" s="87">
        <v>0</v>
      </c>
      <c r="Q39" s="87">
        <v>0</v>
      </c>
      <c r="R39" s="87">
        <v>0</v>
      </c>
      <c r="S39" s="87">
        <f t="shared" si="9"/>
        <v>1014417</v>
      </c>
      <c r="T39" s="67"/>
      <c r="U39" s="67"/>
      <c r="V39" s="67"/>
      <c r="W39" s="67"/>
      <c r="X39" s="67"/>
      <c r="Y39" s="118"/>
      <c r="Z39" s="1" t="b">
        <f t="shared" si="5"/>
        <v>1</v>
      </c>
      <c r="AA39" s="3">
        <f t="shared" si="6"/>
        <v>0.8</v>
      </c>
      <c r="AB39" s="4" t="b">
        <f t="shared" si="7"/>
        <v>1</v>
      </c>
      <c r="AC39" s="4" t="b">
        <f t="shared" si="8"/>
        <v>1</v>
      </c>
    </row>
    <row r="40" spans="1:29" ht="36" x14ac:dyDescent="0.25">
      <c r="A40" s="84">
        <v>38</v>
      </c>
      <c r="B40" s="17" t="s">
        <v>153</v>
      </c>
      <c r="C40" s="85" t="s">
        <v>64</v>
      </c>
      <c r="D40" s="35" t="s">
        <v>61</v>
      </c>
      <c r="E40" s="37">
        <v>2612</v>
      </c>
      <c r="F40" s="35" t="s">
        <v>278</v>
      </c>
      <c r="G40" s="20" t="s">
        <v>35</v>
      </c>
      <c r="H40" s="42">
        <v>1.127</v>
      </c>
      <c r="I40" s="35" t="s">
        <v>76</v>
      </c>
      <c r="J40" s="29">
        <v>1326305.93</v>
      </c>
      <c r="K40" s="24">
        <v>1061044</v>
      </c>
      <c r="L40" s="24">
        <f>J40-K40</f>
        <v>265261.92999999993</v>
      </c>
      <c r="M40" s="26">
        <v>0.8</v>
      </c>
      <c r="N40" s="86">
        <v>0</v>
      </c>
      <c r="O40" s="86">
        <v>0</v>
      </c>
      <c r="P40" s="87">
        <v>0</v>
      </c>
      <c r="Q40" s="87">
        <v>0</v>
      </c>
      <c r="R40" s="87">
        <v>0</v>
      </c>
      <c r="S40" s="87">
        <f t="shared" si="9"/>
        <v>1061044</v>
      </c>
      <c r="T40" s="67"/>
      <c r="U40" s="67"/>
      <c r="V40" s="67"/>
      <c r="W40" s="67"/>
      <c r="X40" s="67"/>
      <c r="Y40" s="118"/>
      <c r="Z40" s="1" t="b">
        <f t="shared" si="5"/>
        <v>1</v>
      </c>
      <c r="AA40" s="3">
        <f t="shared" si="6"/>
        <v>0.8</v>
      </c>
      <c r="AB40" s="4" t="b">
        <f t="shared" si="7"/>
        <v>1</v>
      </c>
      <c r="AC40" s="4" t="b">
        <f t="shared" si="8"/>
        <v>1</v>
      </c>
    </row>
    <row r="41" spans="1:29" ht="24" x14ac:dyDescent="0.25">
      <c r="A41" s="84">
        <v>39</v>
      </c>
      <c r="B41" s="17" t="s">
        <v>148</v>
      </c>
      <c r="C41" s="85" t="s">
        <v>64</v>
      </c>
      <c r="D41" s="35" t="s">
        <v>33</v>
      </c>
      <c r="E41" s="37">
        <v>2609</v>
      </c>
      <c r="F41" s="35" t="s">
        <v>138</v>
      </c>
      <c r="G41" s="20" t="s">
        <v>35</v>
      </c>
      <c r="H41" s="42">
        <v>0.99</v>
      </c>
      <c r="I41" s="35" t="s">
        <v>68</v>
      </c>
      <c r="J41" s="29">
        <v>1079384.22</v>
      </c>
      <c r="K41" s="24">
        <v>863507</v>
      </c>
      <c r="L41" s="24">
        <v>215877.22</v>
      </c>
      <c r="M41" s="26">
        <v>0.8</v>
      </c>
      <c r="N41" s="86">
        <v>0</v>
      </c>
      <c r="O41" s="86">
        <v>0</v>
      </c>
      <c r="P41" s="87">
        <v>0</v>
      </c>
      <c r="Q41" s="87">
        <v>0</v>
      </c>
      <c r="R41" s="87">
        <v>0</v>
      </c>
      <c r="S41" s="87">
        <f t="shared" si="9"/>
        <v>863507</v>
      </c>
      <c r="T41" s="67"/>
      <c r="U41" s="67"/>
      <c r="V41" s="67"/>
      <c r="W41" s="67"/>
      <c r="X41" s="67"/>
      <c r="Y41" s="118"/>
      <c r="Z41" s="1" t="b">
        <f t="shared" si="5"/>
        <v>1</v>
      </c>
      <c r="AA41" s="3">
        <f t="shared" si="6"/>
        <v>0.8</v>
      </c>
      <c r="AB41" s="4" t="b">
        <f t="shared" si="7"/>
        <v>1</v>
      </c>
      <c r="AC41" s="4" t="b">
        <f t="shared" si="8"/>
        <v>1</v>
      </c>
    </row>
    <row r="42" spans="1:29" ht="24" x14ac:dyDescent="0.25">
      <c r="A42" s="84">
        <v>40</v>
      </c>
      <c r="B42" s="17" t="s">
        <v>151</v>
      </c>
      <c r="C42" s="85" t="s">
        <v>64</v>
      </c>
      <c r="D42" s="35" t="s">
        <v>59</v>
      </c>
      <c r="E42" s="37">
        <v>2608</v>
      </c>
      <c r="F42" s="35" t="s">
        <v>141</v>
      </c>
      <c r="G42" s="20" t="s">
        <v>35</v>
      </c>
      <c r="H42" s="42">
        <v>0.74</v>
      </c>
      <c r="I42" s="35" t="s">
        <v>68</v>
      </c>
      <c r="J42" s="29">
        <v>895696.01</v>
      </c>
      <c r="K42" s="24">
        <v>626987</v>
      </c>
      <c r="L42" s="24">
        <v>268709.01</v>
      </c>
      <c r="M42" s="26">
        <v>0.7</v>
      </c>
      <c r="N42" s="86">
        <v>0</v>
      </c>
      <c r="O42" s="86">
        <v>0</v>
      </c>
      <c r="P42" s="87">
        <v>0</v>
      </c>
      <c r="Q42" s="87">
        <v>0</v>
      </c>
      <c r="R42" s="87">
        <v>0</v>
      </c>
      <c r="S42" s="87">
        <f t="shared" si="9"/>
        <v>626987</v>
      </c>
      <c r="T42" s="67"/>
      <c r="U42" s="67"/>
      <c r="V42" s="67"/>
      <c r="W42" s="67"/>
      <c r="X42" s="67"/>
      <c r="Y42" s="118"/>
      <c r="Z42" s="1" t="b">
        <f t="shared" si="5"/>
        <v>1</v>
      </c>
      <c r="AA42" s="3">
        <f t="shared" si="6"/>
        <v>0.7</v>
      </c>
      <c r="AB42" s="4" t="b">
        <f t="shared" si="7"/>
        <v>1</v>
      </c>
      <c r="AC42" s="4" t="b">
        <f t="shared" si="8"/>
        <v>1</v>
      </c>
    </row>
    <row r="43" spans="1:29" ht="24" x14ac:dyDescent="0.25">
      <c r="A43" s="84">
        <v>41</v>
      </c>
      <c r="B43" s="17" t="s">
        <v>146</v>
      </c>
      <c r="C43" s="85" t="s">
        <v>64</v>
      </c>
      <c r="D43" s="35" t="s">
        <v>54</v>
      </c>
      <c r="E43" s="37">
        <v>2602</v>
      </c>
      <c r="F43" s="35" t="s">
        <v>136</v>
      </c>
      <c r="G43" s="20" t="s">
        <v>35</v>
      </c>
      <c r="H43" s="42">
        <v>0.65</v>
      </c>
      <c r="I43" s="35" t="s">
        <v>68</v>
      </c>
      <c r="J43" s="29">
        <v>590042.06999999995</v>
      </c>
      <c r="K43" s="24">
        <v>472033</v>
      </c>
      <c r="L43" s="24">
        <v>118009.07</v>
      </c>
      <c r="M43" s="26">
        <v>0.8</v>
      </c>
      <c r="N43" s="86">
        <v>0</v>
      </c>
      <c r="O43" s="86">
        <v>0</v>
      </c>
      <c r="P43" s="87">
        <v>0</v>
      </c>
      <c r="Q43" s="87">
        <v>0</v>
      </c>
      <c r="R43" s="87">
        <v>0</v>
      </c>
      <c r="S43" s="87">
        <f t="shared" si="4"/>
        <v>472033</v>
      </c>
      <c r="T43" s="67"/>
      <c r="U43" s="67"/>
      <c r="V43" s="67"/>
      <c r="W43" s="67"/>
      <c r="X43" s="67"/>
      <c r="Y43" s="118"/>
      <c r="Z43" s="1" t="b">
        <f t="shared" si="5"/>
        <v>1</v>
      </c>
      <c r="AA43" s="3">
        <f t="shared" si="6"/>
        <v>0.8</v>
      </c>
      <c r="AB43" s="4" t="b">
        <f t="shared" si="7"/>
        <v>1</v>
      </c>
      <c r="AC43" s="4" t="b">
        <f t="shared" si="8"/>
        <v>1</v>
      </c>
    </row>
    <row r="44" spans="1:29" ht="24" x14ac:dyDescent="0.25">
      <c r="A44" s="84">
        <v>42</v>
      </c>
      <c r="B44" s="17" t="s">
        <v>155</v>
      </c>
      <c r="C44" s="85" t="s">
        <v>64</v>
      </c>
      <c r="D44" s="35" t="s">
        <v>53</v>
      </c>
      <c r="E44" s="37">
        <v>2601</v>
      </c>
      <c r="F44" s="35" t="s">
        <v>144</v>
      </c>
      <c r="G44" s="20" t="s">
        <v>65</v>
      </c>
      <c r="H44" s="42">
        <v>0.57999999999999996</v>
      </c>
      <c r="I44" s="35" t="s">
        <v>156</v>
      </c>
      <c r="J44" s="29">
        <v>278215.87</v>
      </c>
      <c r="K44" s="24">
        <v>194751</v>
      </c>
      <c r="L44" s="24">
        <v>83464.87</v>
      </c>
      <c r="M44" s="26">
        <v>0.7</v>
      </c>
      <c r="N44" s="86">
        <v>0</v>
      </c>
      <c r="O44" s="86">
        <v>0</v>
      </c>
      <c r="P44" s="87">
        <v>0</v>
      </c>
      <c r="Q44" s="87">
        <v>0</v>
      </c>
      <c r="R44" s="87">
        <v>0</v>
      </c>
      <c r="S44" s="87">
        <f>K44</f>
        <v>194751</v>
      </c>
      <c r="T44" s="67"/>
      <c r="U44" s="67"/>
      <c r="V44" s="67"/>
      <c r="W44" s="67"/>
      <c r="X44" s="67"/>
      <c r="Y44" s="118"/>
      <c r="Z44" s="1" t="b">
        <f t="shared" si="5"/>
        <v>1</v>
      </c>
      <c r="AA44" s="3">
        <f t="shared" si="6"/>
        <v>0.7</v>
      </c>
      <c r="AB44" s="4" t="b">
        <f t="shared" si="7"/>
        <v>1</v>
      </c>
      <c r="AC44" s="4" t="b">
        <f t="shared" si="8"/>
        <v>1</v>
      </c>
    </row>
    <row r="45" spans="1:29" ht="24" x14ac:dyDescent="0.25">
      <c r="A45" s="84">
        <v>43</v>
      </c>
      <c r="B45" s="17" t="s">
        <v>147</v>
      </c>
      <c r="C45" s="85" t="s">
        <v>64</v>
      </c>
      <c r="D45" s="35" t="s">
        <v>54</v>
      </c>
      <c r="E45" s="37">
        <v>2602</v>
      </c>
      <c r="F45" s="35" t="s">
        <v>137</v>
      </c>
      <c r="G45" s="20" t="s">
        <v>35</v>
      </c>
      <c r="H45" s="42">
        <v>0.52500000000000002</v>
      </c>
      <c r="I45" s="35" t="s">
        <v>68</v>
      </c>
      <c r="J45" s="29">
        <v>636726.11</v>
      </c>
      <c r="K45" s="24">
        <v>509380</v>
      </c>
      <c r="L45" s="24">
        <v>127346.11</v>
      </c>
      <c r="M45" s="26">
        <v>0.8</v>
      </c>
      <c r="N45" s="86">
        <v>0</v>
      </c>
      <c r="O45" s="86">
        <v>0</v>
      </c>
      <c r="P45" s="87">
        <v>0</v>
      </c>
      <c r="Q45" s="87">
        <v>0</v>
      </c>
      <c r="R45" s="87">
        <v>0</v>
      </c>
      <c r="S45" s="87">
        <f t="shared" si="4"/>
        <v>509380</v>
      </c>
      <c r="T45" s="67"/>
      <c r="U45" s="67"/>
      <c r="V45" s="67"/>
      <c r="W45" s="67"/>
      <c r="X45" s="67"/>
      <c r="Y45" s="118"/>
      <c r="Z45" s="1" t="b">
        <f t="shared" si="5"/>
        <v>1</v>
      </c>
      <c r="AA45" s="3">
        <f t="shared" si="6"/>
        <v>0.8</v>
      </c>
      <c r="AB45" s="4" t="b">
        <f t="shared" si="7"/>
        <v>1</v>
      </c>
      <c r="AC45" s="4" t="b">
        <f t="shared" si="8"/>
        <v>1</v>
      </c>
    </row>
    <row r="46" spans="1:29" ht="24" x14ac:dyDescent="0.25">
      <c r="A46" s="84">
        <v>44</v>
      </c>
      <c r="B46" s="17" t="s">
        <v>145</v>
      </c>
      <c r="C46" s="85" t="s">
        <v>64</v>
      </c>
      <c r="D46" s="35" t="s">
        <v>54</v>
      </c>
      <c r="E46" s="37">
        <v>2602</v>
      </c>
      <c r="F46" s="35" t="s">
        <v>135</v>
      </c>
      <c r="G46" s="20" t="s">
        <v>35</v>
      </c>
      <c r="H46" s="42">
        <v>0.2</v>
      </c>
      <c r="I46" s="35" t="s">
        <v>68</v>
      </c>
      <c r="J46" s="29">
        <v>221215.5</v>
      </c>
      <c r="K46" s="24">
        <v>176972</v>
      </c>
      <c r="L46" s="24">
        <v>44243.5</v>
      </c>
      <c r="M46" s="26">
        <v>0.8</v>
      </c>
      <c r="N46" s="86">
        <v>0</v>
      </c>
      <c r="O46" s="86">
        <v>0</v>
      </c>
      <c r="P46" s="87">
        <v>0</v>
      </c>
      <c r="Q46" s="87">
        <v>0</v>
      </c>
      <c r="R46" s="87">
        <v>0</v>
      </c>
      <c r="S46" s="87">
        <f>K46</f>
        <v>176972</v>
      </c>
      <c r="T46" s="67"/>
      <c r="U46" s="67"/>
      <c r="V46" s="67"/>
      <c r="W46" s="67"/>
      <c r="X46" s="67"/>
      <c r="Y46" s="118"/>
      <c r="Z46" s="1" t="b">
        <f t="shared" si="5"/>
        <v>1</v>
      </c>
      <c r="AA46" s="3">
        <f t="shared" si="6"/>
        <v>0.8</v>
      </c>
      <c r="AB46" s="4" t="b">
        <f t="shared" si="7"/>
        <v>1</v>
      </c>
      <c r="AC46" s="4" t="b">
        <f t="shared" si="8"/>
        <v>1</v>
      </c>
    </row>
    <row r="47" spans="1:29" ht="24" x14ac:dyDescent="0.25">
      <c r="A47" s="84">
        <v>45</v>
      </c>
      <c r="B47" s="17" t="s">
        <v>149</v>
      </c>
      <c r="C47" s="85" t="s">
        <v>64</v>
      </c>
      <c r="D47" s="35" t="s">
        <v>33</v>
      </c>
      <c r="E47" s="37">
        <v>2609</v>
      </c>
      <c r="F47" s="35" t="s">
        <v>139</v>
      </c>
      <c r="G47" s="20" t="s">
        <v>65</v>
      </c>
      <c r="H47" s="42">
        <v>0.1</v>
      </c>
      <c r="I47" s="35" t="s">
        <v>68</v>
      </c>
      <c r="J47" s="29">
        <v>108387.62</v>
      </c>
      <c r="K47" s="24">
        <v>86710</v>
      </c>
      <c r="L47" s="24">
        <v>21677.62</v>
      </c>
      <c r="M47" s="26">
        <v>0.8</v>
      </c>
      <c r="N47" s="86">
        <v>0</v>
      </c>
      <c r="O47" s="86">
        <v>0</v>
      </c>
      <c r="P47" s="87">
        <v>0</v>
      </c>
      <c r="Q47" s="87">
        <v>0</v>
      </c>
      <c r="R47" s="87">
        <v>0</v>
      </c>
      <c r="S47" s="87">
        <f t="shared" si="4"/>
        <v>86710</v>
      </c>
      <c r="T47" s="67"/>
      <c r="U47" s="67"/>
      <c r="V47" s="67"/>
      <c r="W47" s="67"/>
      <c r="X47" s="67"/>
      <c r="Y47" s="118"/>
      <c r="Z47" s="1" t="b">
        <f t="shared" si="5"/>
        <v>1</v>
      </c>
      <c r="AA47" s="3">
        <f t="shared" si="6"/>
        <v>0.8</v>
      </c>
      <c r="AB47" s="4" t="b">
        <f t="shared" si="7"/>
        <v>1</v>
      </c>
      <c r="AC47" s="4" t="b">
        <f t="shared" si="8"/>
        <v>1</v>
      </c>
    </row>
    <row r="48" spans="1:29" ht="24" x14ac:dyDescent="0.25">
      <c r="A48" s="84">
        <v>46</v>
      </c>
      <c r="B48" s="17" t="s">
        <v>159</v>
      </c>
      <c r="C48" s="85" t="s">
        <v>64</v>
      </c>
      <c r="D48" s="20" t="s">
        <v>59</v>
      </c>
      <c r="E48" s="37">
        <v>2608</v>
      </c>
      <c r="F48" s="35" t="s">
        <v>170</v>
      </c>
      <c r="G48" s="20" t="s">
        <v>65</v>
      </c>
      <c r="H48" s="42">
        <v>1.458</v>
      </c>
      <c r="I48" s="35" t="s">
        <v>68</v>
      </c>
      <c r="J48" s="29">
        <v>773736.5</v>
      </c>
      <c r="K48" s="24">
        <v>541615</v>
      </c>
      <c r="L48" s="24">
        <v>232121.5</v>
      </c>
      <c r="M48" s="26">
        <v>0.7</v>
      </c>
      <c r="N48" s="86">
        <v>0</v>
      </c>
      <c r="O48" s="86">
        <v>0</v>
      </c>
      <c r="P48" s="87">
        <v>0</v>
      </c>
      <c r="Q48" s="87">
        <v>0</v>
      </c>
      <c r="R48" s="87">
        <v>0</v>
      </c>
      <c r="S48" s="87">
        <f t="shared" ref="S48:S53" si="10">K48</f>
        <v>541615</v>
      </c>
      <c r="T48" s="67"/>
      <c r="U48" s="67"/>
      <c r="V48" s="67"/>
      <c r="W48" s="67"/>
      <c r="X48" s="67"/>
      <c r="Y48" s="118"/>
      <c r="Z48" s="1" t="b">
        <f t="shared" si="5"/>
        <v>1</v>
      </c>
      <c r="AA48" s="3">
        <f t="shared" si="6"/>
        <v>0.7</v>
      </c>
      <c r="AB48" s="4" t="b">
        <f t="shared" si="7"/>
        <v>1</v>
      </c>
      <c r="AC48" s="4" t="b">
        <f t="shared" si="8"/>
        <v>1</v>
      </c>
    </row>
    <row r="49" spans="1:29" ht="36" x14ac:dyDescent="0.25">
      <c r="A49" s="84">
        <v>47</v>
      </c>
      <c r="B49" s="17" t="s">
        <v>162</v>
      </c>
      <c r="C49" s="85" t="s">
        <v>64</v>
      </c>
      <c r="D49" s="20" t="s">
        <v>61</v>
      </c>
      <c r="E49" s="37">
        <v>2612</v>
      </c>
      <c r="F49" s="35" t="s">
        <v>173</v>
      </c>
      <c r="G49" s="20" t="s">
        <v>35</v>
      </c>
      <c r="H49" s="42">
        <v>0.995</v>
      </c>
      <c r="I49" s="35" t="s">
        <v>76</v>
      </c>
      <c r="J49" s="29">
        <v>1889105.96</v>
      </c>
      <c r="K49" s="24">
        <v>1511284</v>
      </c>
      <c r="L49" s="24">
        <f>J49-K49</f>
        <v>377821.95999999996</v>
      </c>
      <c r="M49" s="26">
        <v>0.8</v>
      </c>
      <c r="N49" s="86">
        <v>0</v>
      </c>
      <c r="O49" s="86">
        <v>0</v>
      </c>
      <c r="P49" s="87">
        <v>0</v>
      </c>
      <c r="Q49" s="87">
        <v>0</v>
      </c>
      <c r="R49" s="87">
        <v>0</v>
      </c>
      <c r="S49" s="87">
        <f t="shared" si="10"/>
        <v>1511284</v>
      </c>
      <c r="T49" s="67"/>
      <c r="U49" s="67"/>
      <c r="V49" s="67"/>
      <c r="W49" s="67"/>
      <c r="X49" s="67"/>
      <c r="Y49" s="118"/>
      <c r="Z49" s="1" t="b">
        <f t="shared" si="5"/>
        <v>1</v>
      </c>
      <c r="AA49" s="3">
        <f t="shared" si="6"/>
        <v>0.8</v>
      </c>
      <c r="AB49" s="4" t="b">
        <f t="shared" si="7"/>
        <v>1</v>
      </c>
      <c r="AC49" s="4" t="b">
        <f t="shared" si="8"/>
        <v>1</v>
      </c>
    </row>
    <row r="50" spans="1:29" ht="24" x14ac:dyDescent="0.25">
      <c r="A50" s="84">
        <v>48</v>
      </c>
      <c r="B50" s="17" t="s">
        <v>160</v>
      </c>
      <c r="C50" s="85" t="s">
        <v>64</v>
      </c>
      <c r="D50" s="20" t="s">
        <v>59</v>
      </c>
      <c r="E50" s="37">
        <v>2608</v>
      </c>
      <c r="F50" s="35" t="s">
        <v>171</v>
      </c>
      <c r="G50" s="20" t="s">
        <v>35</v>
      </c>
      <c r="H50" s="42">
        <v>0.99</v>
      </c>
      <c r="I50" s="35" t="s">
        <v>68</v>
      </c>
      <c r="J50" s="29">
        <v>704902.26</v>
      </c>
      <c r="K50" s="24">
        <v>493431</v>
      </c>
      <c r="L50" s="24">
        <v>211471.26</v>
      </c>
      <c r="M50" s="26">
        <v>0.7</v>
      </c>
      <c r="N50" s="86">
        <v>0</v>
      </c>
      <c r="O50" s="86">
        <v>0</v>
      </c>
      <c r="P50" s="87">
        <v>0</v>
      </c>
      <c r="Q50" s="87">
        <v>0</v>
      </c>
      <c r="R50" s="87">
        <v>0</v>
      </c>
      <c r="S50" s="87">
        <f t="shared" si="10"/>
        <v>493431</v>
      </c>
      <c r="T50" s="67"/>
      <c r="U50" s="67"/>
      <c r="V50" s="67"/>
      <c r="W50" s="67"/>
      <c r="X50" s="67"/>
      <c r="Y50" s="118"/>
      <c r="Z50" s="1" t="b">
        <f t="shared" si="5"/>
        <v>1</v>
      </c>
      <c r="AA50" s="3">
        <f t="shared" si="6"/>
        <v>0.7</v>
      </c>
      <c r="AB50" s="4" t="b">
        <f t="shared" si="7"/>
        <v>1</v>
      </c>
      <c r="AC50" s="4" t="b">
        <f t="shared" si="8"/>
        <v>1</v>
      </c>
    </row>
    <row r="51" spans="1:29" ht="24" x14ac:dyDescent="0.25">
      <c r="A51" s="84">
        <v>49</v>
      </c>
      <c r="B51" s="17" t="s">
        <v>165</v>
      </c>
      <c r="C51" s="85" t="s">
        <v>64</v>
      </c>
      <c r="D51" s="20" t="s">
        <v>56</v>
      </c>
      <c r="E51" s="37">
        <v>2605</v>
      </c>
      <c r="F51" s="35" t="s">
        <v>176</v>
      </c>
      <c r="G51" s="20" t="s">
        <v>35</v>
      </c>
      <c r="H51" s="42">
        <v>0.99</v>
      </c>
      <c r="I51" s="35" t="s">
        <v>68</v>
      </c>
      <c r="J51" s="29">
        <v>722826.72</v>
      </c>
      <c r="K51" s="24">
        <v>505978</v>
      </c>
      <c r="L51" s="24">
        <v>216848.72</v>
      </c>
      <c r="M51" s="26">
        <v>0.7</v>
      </c>
      <c r="N51" s="86">
        <v>0</v>
      </c>
      <c r="O51" s="86">
        <v>0</v>
      </c>
      <c r="P51" s="87">
        <v>0</v>
      </c>
      <c r="Q51" s="87">
        <v>0</v>
      </c>
      <c r="R51" s="87">
        <v>0</v>
      </c>
      <c r="S51" s="87">
        <f t="shared" si="10"/>
        <v>505978</v>
      </c>
      <c r="T51" s="67"/>
      <c r="U51" s="67"/>
      <c r="V51" s="67"/>
      <c r="W51" s="67"/>
      <c r="X51" s="67"/>
      <c r="Y51" s="118"/>
      <c r="Z51" s="1" t="b">
        <f t="shared" si="5"/>
        <v>1</v>
      </c>
      <c r="AA51" s="3">
        <f t="shared" si="6"/>
        <v>0.7</v>
      </c>
      <c r="AB51" s="4" t="b">
        <f t="shared" si="7"/>
        <v>1</v>
      </c>
      <c r="AC51" s="4" t="b">
        <f t="shared" si="8"/>
        <v>1</v>
      </c>
    </row>
    <row r="52" spans="1:29" ht="48" x14ac:dyDescent="0.25">
      <c r="A52" s="84">
        <v>50</v>
      </c>
      <c r="B52" s="17" t="s">
        <v>163</v>
      </c>
      <c r="C52" s="85" t="s">
        <v>64</v>
      </c>
      <c r="D52" s="20" t="s">
        <v>57</v>
      </c>
      <c r="E52" s="37">
        <v>2606</v>
      </c>
      <c r="F52" s="35" t="s">
        <v>174</v>
      </c>
      <c r="G52" s="20" t="s">
        <v>65</v>
      </c>
      <c r="H52" s="42">
        <v>0.88</v>
      </c>
      <c r="I52" s="35" t="s">
        <v>133</v>
      </c>
      <c r="J52" s="29">
        <v>486248.46</v>
      </c>
      <c r="K52" s="24">
        <v>340373</v>
      </c>
      <c r="L52" s="24">
        <v>145875.46</v>
      </c>
      <c r="M52" s="26">
        <v>0.7</v>
      </c>
      <c r="N52" s="86">
        <v>0</v>
      </c>
      <c r="O52" s="86">
        <v>0</v>
      </c>
      <c r="P52" s="87">
        <v>0</v>
      </c>
      <c r="Q52" s="87">
        <v>0</v>
      </c>
      <c r="R52" s="87">
        <v>0</v>
      </c>
      <c r="S52" s="87">
        <f t="shared" si="10"/>
        <v>340373</v>
      </c>
      <c r="T52" s="67"/>
      <c r="U52" s="67"/>
      <c r="V52" s="67"/>
      <c r="W52" s="67"/>
      <c r="X52" s="67"/>
      <c r="Y52" s="118"/>
      <c r="Z52" s="1" t="b">
        <f t="shared" si="5"/>
        <v>1</v>
      </c>
      <c r="AA52" s="3">
        <f t="shared" si="6"/>
        <v>0.7</v>
      </c>
      <c r="AB52" s="4" t="b">
        <f t="shared" si="7"/>
        <v>1</v>
      </c>
      <c r="AC52" s="4" t="b">
        <f t="shared" si="8"/>
        <v>1</v>
      </c>
    </row>
    <row r="53" spans="1:29" ht="24" x14ac:dyDescent="0.25">
      <c r="A53" s="84">
        <v>51</v>
      </c>
      <c r="B53" s="17" t="s">
        <v>166</v>
      </c>
      <c r="C53" s="85" t="s">
        <v>64</v>
      </c>
      <c r="D53" s="20" t="s">
        <v>28</v>
      </c>
      <c r="E53" s="37">
        <v>2604</v>
      </c>
      <c r="F53" s="35" t="s">
        <v>177</v>
      </c>
      <c r="G53" s="20" t="s">
        <v>65</v>
      </c>
      <c r="H53" s="42">
        <v>0.8</v>
      </c>
      <c r="I53" s="35" t="s">
        <v>77</v>
      </c>
      <c r="J53" s="29">
        <v>953137.66</v>
      </c>
      <c r="K53" s="24">
        <v>667196</v>
      </c>
      <c r="L53" s="24">
        <v>285941.66000000003</v>
      </c>
      <c r="M53" s="26">
        <v>0.7</v>
      </c>
      <c r="N53" s="86">
        <v>0</v>
      </c>
      <c r="O53" s="86">
        <v>0</v>
      </c>
      <c r="P53" s="87">
        <v>0</v>
      </c>
      <c r="Q53" s="87">
        <v>0</v>
      </c>
      <c r="R53" s="87">
        <v>0</v>
      </c>
      <c r="S53" s="87">
        <f t="shared" si="10"/>
        <v>667196</v>
      </c>
      <c r="T53" s="67"/>
      <c r="U53" s="67"/>
      <c r="V53" s="67"/>
      <c r="W53" s="67"/>
      <c r="X53" s="67"/>
      <c r="Y53" s="118"/>
      <c r="Z53" s="1" t="b">
        <f t="shared" si="5"/>
        <v>1</v>
      </c>
      <c r="AA53" s="3">
        <f t="shared" si="6"/>
        <v>0.7</v>
      </c>
      <c r="AB53" s="4" t="b">
        <f t="shared" si="7"/>
        <v>1</v>
      </c>
      <c r="AC53" s="4" t="b">
        <f t="shared" si="8"/>
        <v>1</v>
      </c>
    </row>
    <row r="54" spans="1:29" ht="36" x14ac:dyDescent="0.25">
      <c r="A54" s="84">
        <v>52</v>
      </c>
      <c r="B54" s="105" t="s">
        <v>257</v>
      </c>
      <c r="C54" s="85"/>
      <c r="D54" s="20" t="s">
        <v>59</v>
      </c>
      <c r="E54" s="37">
        <v>2608</v>
      </c>
      <c r="F54" s="35" t="s">
        <v>169</v>
      </c>
      <c r="G54" s="20"/>
      <c r="H54" s="42"/>
      <c r="I54" s="35" t="s">
        <v>68</v>
      </c>
      <c r="J54" s="29"/>
      <c r="K54" s="24"/>
      <c r="L54" s="24"/>
      <c r="M54" s="26">
        <v>0.7</v>
      </c>
      <c r="N54" s="86"/>
      <c r="O54" s="86"/>
      <c r="P54" s="87"/>
      <c r="Q54" s="87"/>
      <c r="R54" s="87"/>
      <c r="S54" s="87"/>
      <c r="T54" s="108"/>
      <c r="U54" s="67"/>
      <c r="V54" s="67"/>
      <c r="W54" s="67"/>
      <c r="X54" s="67"/>
      <c r="Y54" s="118"/>
      <c r="Z54" s="1" t="b">
        <f t="shared" si="5"/>
        <v>1</v>
      </c>
      <c r="AA54" s="3" t="e">
        <f t="shared" si="6"/>
        <v>#DIV/0!</v>
      </c>
      <c r="AB54" s="4" t="e">
        <f t="shared" si="7"/>
        <v>#DIV/0!</v>
      </c>
      <c r="AC54" s="4" t="b">
        <f t="shared" si="8"/>
        <v>1</v>
      </c>
    </row>
    <row r="55" spans="1:29" ht="48" x14ac:dyDescent="0.25">
      <c r="A55" s="84">
        <v>53</v>
      </c>
      <c r="B55" s="106" t="s">
        <v>256</v>
      </c>
      <c r="C55" s="85"/>
      <c r="D55" s="35" t="s">
        <v>53</v>
      </c>
      <c r="E55" s="46">
        <v>2601</v>
      </c>
      <c r="F55" s="35" t="s">
        <v>252</v>
      </c>
      <c r="G55" s="35"/>
      <c r="H55" s="44"/>
      <c r="I55" s="35" t="s">
        <v>72</v>
      </c>
      <c r="J55" s="29"/>
      <c r="K55" s="29"/>
      <c r="L55" s="29"/>
      <c r="M55" s="47">
        <v>0.7</v>
      </c>
      <c r="N55" s="86"/>
      <c r="O55" s="86"/>
      <c r="P55" s="87"/>
      <c r="Q55" s="87"/>
      <c r="R55" s="87"/>
      <c r="S55" s="109"/>
      <c r="T55" s="89"/>
      <c r="U55" s="89"/>
      <c r="V55" s="89"/>
      <c r="W55" s="89"/>
      <c r="X55" s="89"/>
      <c r="Y55" s="118"/>
      <c r="Z55" s="1" t="b">
        <f t="shared" ref="Z55:Z120" si="11">K55=SUM(N55:Y55)</f>
        <v>1</v>
      </c>
      <c r="AA55" s="3" t="e">
        <f t="shared" ref="AA55:AA120" si="12">ROUND(K55/J55,4)</f>
        <v>#DIV/0!</v>
      </c>
      <c r="AB55" s="4" t="e">
        <f>AA55=M55</f>
        <v>#DIV/0!</v>
      </c>
      <c r="AC55" s="4" t="b">
        <f t="shared" ref="AC55:AC120" si="13">J55=K55+L55</f>
        <v>1</v>
      </c>
    </row>
    <row r="56" spans="1:29" ht="36" x14ac:dyDescent="0.25">
      <c r="A56" s="84">
        <v>54</v>
      </c>
      <c r="B56" s="36" t="s">
        <v>157</v>
      </c>
      <c r="C56" s="85" t="s">
        <v>64</v>
      </c>
      <c r="D56" s="20" t="s">
        <v>33</v>
      </c>
      <c r="E56" s="37">
        <v>2609</v>
      </c>
      <c r="F56" s="35" t="s">
        <v>167</v>
      </c>
      <c r="G56" s="20" t="s">
        <v>35</v>
      </c>
      <c r="H56" s="42">
        <v>0.55000000000000004</v>
      </c>
      <c r="I56" s="35" t="s">
        <v>68</v>
      </c>
      <c r="J56" s="29">
        <v>467184.84</v>
      </c>
      <c r="K56" s="24">
        <v>373747</v>
      </c>
      <c r="L56" s="24">
        <f>J56-K56</f>
        <v>93437.840000000026</v>
      </c>
      <c r="M56" s="26">
        <v>0.8</v>
      </c>
      <c r="N56" s="86">
        <v>0</v>
      </c>
      <c r="O56" s="86">
        <v>0</v>
      </c>
      <c r="P56" s="87">
        <v>0</v>
      </c>
      <c r="Q56" s="87">
        <v>0</v>
      </c>
      <c r="R56" s="87">
        <v>0</v>
      </c>
      <c r="S56" s="87">
        <f t="shared" ref="S56:S61" si="14">K56</f>
        <v>373747</v>
      </c>
      <c r="T56" s="89"/>
      <c r="U56" s="89"/>
      <c r="V56" s="89"/>
      <c r="W56" s="89"/>
      <c r="X56" s="89"/>
      <c r="Y56" s="118"/>
      <c r="Z56" s="1" t="b">
        <f t="shared" si="11"/>
        <v>1</v>
      </c>
      <c r="AA56" s="3">
        <f t="shared" si="12"/>
        <v>0.8</v>
      </c>
      <c r="AB56" s="4" t="b">
        <f>AA56=M56</f>
        <v>1</v>
      </c>
      <c r="AC56" s="4" t="b">
        <f t="shared" si="13"/>
        <v>1</v>
      </c>
    </row>
    <row r="57" spans="1:29" ht="36" x14ac:dyDescent="0.25">
      <c r="A57" s="84">
        <v>55</v>
      </c>
      <c r="B57" s="17" t="s">
        <v>164</v>
      </c>
      <c r="C57" s="18" t="s">
        <v>64</v>
      </c>
      <c r="D57" s="20" t="s">
        <v>57</v>
      </c>
      <c r="E57" s="37">
        <v>2606</v>
      </c>
      <c r="F57" s="22" t="s">
        <v>175</v>
      </c>
      <c r="G57" s="20" t="s">
        <v>65</v>
      </c>
      <c r="H57" s="42">
        <v>0.52</v>
      </c>
      <c r="I57" s="22" t="s">
        <v>133</v>
      </c>
      <c r="J57" s="29">
        <v>293724.27</v>
      </c>
      <c r="K57" s="24">
        <v>205606</v>
      </c>
      <c r="L57" s="24">
        <v>88118.27</v>
      </c>
      <c r="M57" s="26">
        <v>0.7</v>
      </c>
      <c r="N57" s="28">
        <v>0</v>
      </c>
      <c r="O57" s="28">
        <v>0</v>
      </c>
      <c r="P57" s="34">
        <v>0</v>
      </c>
      <c r="Q57" s="34">
        <v>0</v>
      </c>
      <c r="R57" s="34">
        <v>0</v>
      </c>
      <c r="S57" s="109">
        <f t="shared" si="14"/>
        <v>205606</v>
      </c>
      <c r="T57" s="89"/>
      <c r="U57" s="89"/>
      <c r="V57" s="89"/>
      <c r="W57" s="89"/>
      <c r="X57" s="89"/>
      <c r="Y57" s="118"/>
      <c r="Z57" s="1" t="b">
        <f t="shared" ref="Z57:Z61" si="15">K57=SUM(N57:Y57)</f>
        <v>1</v>
      </c>
      <c r="AA57" s="3">
        <f t="shared" ref="AA57:AA61" si="16">ROUND(K57/J57,4)</f>
        <v>0.7</v>
      </c>
      <c r="AB57" s="4" t="b">
        <f t="shared" ref="AB57:AB61" si="17">AA57=M57</f>
        <v>1</v>
      </c>
      <c r="AC57" s="4" t="b">
        <f t="shared" ref="AC57:AC61" si="18">J57=K57+L57</f>
        <v>1</v>
      </c>
    </row>
    <row r="58" spans="1:29" ht="24" x14ac:dyDescent="0.25">
      <c r="A58" s="84">
        <v>56</v>
      </c>
      <c r="B58" s="36" t="s">
        <v>161</v>
      </c>
      <c r="C58" s="85" t="s">
        <v>64</v>
      </c>
      <c r="D58" s="20" t="s">
        <v>58</v>
      </c>
      <c r="E58" s="37">
        <v>2607</v>
      </c>
      <c r="F58" s="35" t="s">
        <v>172</v>
      </c>
      <c r="G58" s="20" t="s">
        <v>65</v>
      </c>
      <c r="H58" s="42">
        <v>0.42799999999999999</v>
      </c>
      <c r="I58" s="35" t="s">
        <v>67</v>
      </c>
      <c r="J58" s="29">
        <v>3574067.48</v>
      </c>
      <c r="K58" s="24">
        <v>2501847</v>
      </c>
      <c r="L58" s="24">
        <v>1072220.48</v>
      </c>
      <c r="M58" s="26">
        <v>0.7</v>
      </c>
      <c r="N58" s="86">
        <v>0</v>
      </c>
      <c r="O58" s="86">
        <v>0</v>
      </c>
      <c r="P58" s="87">
        <v>0</v>
      </c>
      <c r="Q58" s="87">
        <v>0</v>
      </c>
      <c r="R58" s="87">
        <v>0</v>
      </c>
      <c r="S58" s="109">
        <f t="shared" si="14"/>
        <v>2501847</v>
      </c>
      <c r="T58" s="89"/>
      <c r="U58" s="89"/>
      <c r="V58" s="89"/>
      <c r="W58" s="89"/>
      <c r="X58" s="89"/>
      <c r="Y58" s="118"/>
      <c r="Z58" s="1" t="b">
        <f t="shared" si="15"/>
        <v>1</v>
      </c>
      <c r="AA58" s="3">
        <f t="shared" si="16"/>
        <v>0.7</v>
      </c>
      <c r="AB58" s="4" t="b">
        <f t="shared" si="17"/>
        <v>1</v>
      </c>
      <c r="AC58" s="4" t="b">
        <f t="shared" si="18"/>
        <v>1</v>
      </c>
    </row>
    <row r="59" spans="1:29" ht="24" x14ac:dyDescent="0.25">
      <c r="A59" s="84">
        <v>57</v>
      </c>
      <c r="B59" s="17" t="s">
        <v>158</v>
      </c>
      <c r="C59" s="18" t="s">
        <v>64</v>
      </c>
      <c r="D59" s="20" t="s">
        <v>33</v>
      </c>
      <c r="E59" s="37">
        <v>2609</v>
      </c>
      <c r="F59" s="22" t="s">
        <v>168</v>
      </c>
      <c r="G59" s="20" t="s">
        <v>65</v>
      </c>
      <c r="H59" s="42">
        <v>0.15</v>
      </c>
      <c r="I59" s="22" t="s">
        <v>68</v>
      </c>
      <c r="J59" s="29">
        <v>163313.25</v>
      </c>
      <c r="K59" s="24">
        <v>130650</v>
      </c>
      <c r="L59" s="24">
        <v>32663.25</v>
      </c>
      <c r="M59" s="26">
        <v>0.8</v>
      </c>
      <c r="N59" s="28">
        <v>0</v>
      </c>
      <c r="O59" s="28">
        <v>0</v>
      </c>
      <c r="P59" s="34">
        <v>0</v>
      </c>
      <c r="Q59" s="34">
        <v>0</v>
      </c>
      <c r="R59" s="34">
        <v>0</v>
      </c>
      <c r="S59" s="109">
        <f t="shared" si="14"/>
        <v>130650</v>
      </c>
      <c r="T59" s="89"/>
      <c r="U59" s="89"/>
      <c r="V59" s="89"/>
      <c r="W59" s="89"/>
      <c r="X59" s="89"/>
      <c r="Y59" s="118"/>
      <c r="Z59" s="1" t="b">
        <f t="shared" si="15"/>
        <v>1</v>
      </c>
      <c r="AA59" s="3">
        <f t="shared" si="16"/>
        <v>0.8</v>
      </c>
      <c r="AB59" s="4" t="b">
        <f t="shared" si="17"/>
        <v>1</v>
      </c>
      <c r="AC59" s="4" t="b">
        <f t="shared" si="18"/>
        <v>1</v>
      </c>
    </row>
    <row r="60" spans="1:29" ht="28.5" customHeight="1" x14ac:dyDescent="0.25">
      <c r="A60" s="84">
        <v>58</v>
      </c>
      <c r="B60" s="17" t="s">
        <v>180</v>
      </c>
      <c r="C60" s="18" t="s">
        <v>64</v>
      </c>
      <c r="D60" s="20" t="s">
        <v>53</v>
      </c>
      <c r="E60" s="37">
        <v>2601</v>
      </c>
      <c r="F60" s="22" t="s">
        <v>178</v>
      </c>
      <c r="G60" s="20" t="s">
        <v>35</v>
      </c>
      <c r="H60" s="42">
        <v>2.7650000000000001</v>
      </c>
      <c r="I60" s="22" t="s">
        <v>69</v>
      </c>
      <c r="J60" s="29">
        <v>1755095.31</v>
      </c>
      <c r="K60" s="24">
        <v>1228566</v>
      </c>
      <c r="L60" s="24">
        <v>526529.31000000006</v>
      </c>
      <c r="M60" s="26">
        <v>0.7</v>
      </c>
      <c r="N60" s="28">
        <v>0</v>
      </c>
      <c r="O60" s="28">
        <v>0</v>
      </c>
      <c r="P60" s="34">
        <v>0</v>
      </c>
      <c r="Q60" s="34">
        <v>0</v>
      </c>
      <c r="R60" s="34">
        <v>0</v>
      </c>
      <c r="S60" s="109">
        <f t="shared" si="14"/>
        <v>1228566</v>
      </c>
      <c r="T60" s="89"/>
      <c r="U60" s="89"/>
      <c r="V60" s="89"/>
      <c r="W60" s="89"/>
      <c r="X60" s="89"/>
      <c r="Y60" s="118"/>
      <c r="Z60" s="1" t="b">
        <f t="shared" si="15"/>
        <v>1</v>
      </c>
      <c r="AA60" s="3">
        <f t="shared" si="16"/>
        <v>0.7</v>
      </c>
      <c r="AB60" s="4" t="b">
        <f t="shared" si="17"/>
        <v>1</v>
      </c>
      <c r="AC60" s="4" t="b">
        <f t="shared" si="18"/>
        <v>1</v>
      </c>
    </row>
    <row r="61" spans="1:29" ht="24" x14ac:dyDescent="0.25">
      <c r="A61" s="84">
        <v>59</v>
      </c>
      <c r="B61" s="36" t="s">
        <v>181</v>
      </c>
      <c r="C61" s="18" t="s">
        <v>64</v>
      </c>
      <c r="D61" s="20" t="s">
        <v>59</v>
      </c>
      <c r="E61" s="37">
        <v>2608</v>
      </c>
      <c r="F61" s="22" t="s">
        <v>179</v>
      </c>
      <c r="G61" s="20" t="s">
        <v>65</v>
      </c>
      <c r="H61" s="42">
        <v>2.2000000000000002</v>
      </c>
      <c r="I61" s="22" t="s">
        <v>68</v>
      </c>
      <c r="J61" s="29">
        <v>1645235.82</v>
      </c>
      <c r="K61" s="24">
        <v>1151665</v>
      </c>
      <c r="L61" s="24">
        <f>J61-K61</f>
        <v>493570.82000000007</v>
      </c>
      <c r="M61" s="26">
        <v>0.7</v>
      </c>
      <c r="N61" s="28">
        <v>0</v>
      </c>
      <c r="O61" s="28">
        <v>0</v>
      </c>
      <c r="P61" s="34">
        <v>0</v>
      </c>
      <c r="Q61" s="34">
        <v>0</v>
      </c>
      <c r="R61" s="34">
        <v>0</v>
      </c>
      <c r="S61" s="109">
        <f t="shared" si="14"/>
        <v>1151665</v>
      </c>
      <c r="T61" s="89"/>
      <c r="U61" s="89"/>
      <c r="V61" s="89"/>
      <c r="W61" s="89"/>
      <c r="X61" s="89"/>
      <c r="Y61" s="118"/>
      <c r="Z61" s="1" t="b">
        <f t="shared" si="15"/>
        <v>1</v>
      </c>
      <c r="AA61" s="3">
        <f t="shared" si="16"/>
        <v>0.7</v>
      </c>
      <c r="AB61" s="4" t="b">
        <f t="shared" si="17"/>
        <v>1</v>
      </c>
      <c r="AC61" s="4" t="b">
        <f t="shared" si="18"/>
        <v>1</v>
      </c>
    </row>
    <row r="62" spans="1:29" ht="36" x14ac:dyDescent="0.25">
      <c r="A62" s="84">
        <v>60</v>
      </c>
      <c r="B62" s="113" t="s">
        <v>269</v>
      </c>
      <c r="C62" s="18"/>
      <c r="D62" s="20" t="s">
        <v>59</v>
      </c>
      <c r="E62" s="37">
        <v>2608</v>
      </c>
      <c r="F62" s="35" t="s">
        <v>182</v>
      </c>
      <c r="G62" s="20"/>
      <c r="H62" s="42"/>
      <c r="I62" s="22" t="s">
        <v>68</v>
      </c>
      <c r="J62" s="29"/>
      <c r="K62" s="24"/>
      <c r="L62" s="24"/>
      <c r="M62" s="26">
        <v>0.7</v>
      </c>
      <c r="N62" s="28"/>
      <c r="O62" s="28"/>
      <c r="P62" s="34"/>
      <c r="Q62" s="34"/>
      <c r="R62" s="34"/>
      <c r="S62" s="109"/>
      <c r="T62" s="89"/>
      <c r="U62" s="89"/>
      <c r="V62" s="89"/>
      <c r="W62" s="89"/>
      <c r="X62" s="89"/>
      <c r="Y62" s="118"/>
      <c r="Z62" s="1" t="b">
        <f t="shared" ref="Z62" si="19">K62=SUM(N62:Y62)</f>
        <v>1</v>
      </c>
      <c r="AA62" s="3" t="e">
        <f t="shared" ref="AA62" si="20">ROUND(K62/J62,4)</f>
        <v>#DIV/0!</v>
      </c>
      <c r="AB62" s="4" t="e">
        <f t="shared" ref="AB62" si="21">AA62=M62</f>
        <v>#DIV/0!</v>
      </c>
      <c r="AC62" s="4" t="b">
        <f t="shared" ref="AC62" si="22">J62=K62+L62</f>
        <v>1</v>
      </c>
    </row>
    <row r="63" spans="1:29" ht="48" x14ac:dyDescent="0.25">
      <c r="A63" s="84">
        <v>61</v>
      </c>
      <c r="B63" s="113" t="s">
        <v>276</v>
      </c>
      <c r="C63" s="18"/>
      <c r="D63" s="20" t="s">
        <v>33</v>
      </c>
      <c r="E63" s="37" t="s">
        <v>55</v>
      </c>
      <c r="F63" s="22" t="s">
        <v>183</v>
      </c>
      <c r="G63" s="20"/>
      <c r="H63" s="42"/>
      <c r="I63" s="22" t="s">
        <v>68</v>
      </c>
      <c r="J63" s="29"/>
      <c r="K63" s="24"/>
      <c r="L63" s="24"/>
      <c r="M63" s="26">
        <v>0.8</v>
      </c>
      <c r="N63" s="28"/>
      <c r="O63" s="28"/>
      <c r="P63" s="34"/>
      <c r="Q63" s="34"/>
      <c r="R63" s="34"/>
      <c r="S63" s="109"/>
      <c r="T63" s="89"/>
      <c r="U63" s="89"/>
      <c r="V63" s="89"/>
      <c r="W63" s="89"/>
      <c r="X63" s="89"/>
      <c r="Y63" s="118"/>
      <c r="Z63" s="1" t="b">
        <f t="shared" ref="Z63:Z64" si="23">K63=SUM(N63:Y63)</f>
        <v>1</v>
      </c>
      <c r="AA63" s="3" t="e">
        <f t="shared" ref="AA63:AA64" si="24">ROUND(K63/J63,4)</f>
        <v>#DIV/0!</v>
      </c>
      <c r="AB63" s="4" t="e">
        <f t="shared" ref="AB63:AB64" si="25">AA63=M63</f>
        <v>#DIV/0!</v>
      </c>
      <c r="AC63" s="4" t="b">
        <f t="shared" ref="AC63:AC64" si="26">J63=K63+L63</f>
        <v>1</v>
      </c>
    </row>
    <row r="64" spans="1:29" ht="24" x14ac:dyDescent="0.25">
      <c r="A64" s="55">
        <v>62</v>
      </c>
      <c r="B64" s="19" t="s">
        <v>193</v>
      </c>
      <c r="C64" s="5" t="s">
        <v>63</v>
      </c>
      <c r="D64" s="21" t="s">
        <v>28</v>
      </c>
      <c r="E64" s="38">
        <v>2604</v>
      </c>
      <c r="F64" s="23" t="s">
        <v>207</v>
      </c>
      <c r="G64" s="21" t="s">
        <v>30</v>
      </c>
      <c r="H64" s="114">
        <v>2.8279999999999998</v>
      </c>
      <c r="I64" s="23" t="s">
        <v>78</v>
      </c>
      <c r="J64" s="30">
        <v>8635149.4000000004</v>
      </c>
      <c r="K64" s="25">
        <v>6044604</v>
      </c>
      <c r="L64" s="25">
        <f>J64-K64</f>
        <v>2590545.4000000004</v>
      </c>
      <c r="M64" s="27">
        <v>0.7</v>
      </c>
      <c r="N64" s="6">
        <v>0</v>
      </c>
      <c r="O64" s="6">
        <v>0</v>
      </c>
      <c r="P64" s="7">
        <v>0</v>
      </c>
      <c r="Q64" s="7">
        <v>0</v>
      </c>
      <c r="R64" s="7">
        <v>0</v>
      </c>
      <c r="S64" s="32">
        <v>4301223</v>
      </c>
      <c r="T64" s="32">
        <v>1743381</v>
      </c>
      <c r="U64" s="115"/>
      <c r="V64" s="89"/>
      <c r="W64" s="89"/>
      <c r="X64" s="89"/>
      <c r="Y64" s="118"/>
      <c r="Z64" s="1" t="b">
        <f t="shared" si="23"/>
        <v>1</v>
      </c>
      <c r="AA64" s="3">
        <f t="shared" si="24"/>
        <v>0.7</v>
      </c>
      <c r="AB64" s="4" t="b">
        <f t="shared" si="25"/>
        <v>1</v>
      </c>
      <c r="AC64" s="4" t="b">
        <f t="shared" si="26"/>
        <v>1</v>
      </c>
    </row>
    <row r="65" spans="1:29" ht="24" x14ac:dyDescent="0.25">
      <c r="A65" s="84">
        <v>63</v>
      </c>
      <c r="B65" s="45" t="s">
        <v>187</v>
      </c>
      <c r="C65" s="18" t="s">
        <v>64</v>
      </c>
      <c r="D65" s="35" t="s">
        <v>59</v>
      </c>
      <c r="E65" s="46">
        <v>2608</v>
      </c>
      <c r="F65" s="22" t="s">
        <v>198</v>
      </c>
      <c r="G65" s="35" t="s">
        <v>65</v>
      </c>
      <c r="H65" s="44">
        <v>1.98</v>
      </c>
      <c r="I65" s="35" t="s">
        <v>68</v>
      </c>
      <c r="J65" s="29">
        <v>710477.7</v>
      </c>
      <c r="K65" s="29">
        <v>497334</v>
      </c>
      <c r="L65" s="29">
        <f>J65-K65</f>
        <v>213143.69999999995</v>
      </c>
      <c r="M65" s="47">
        <v>0.7</v>
      </c>
      <c r="N65" s="28">
        <v>0</v>
      </c>
      <c r="O65" s="28">
        <v>0</v>
      </c>
      <c r="P65" s="34">
        <v>0</v>
      </c>
      <c r="Q65" s="34">
        <v>0</v>
      </c>
      <c r="R65" s="34">
        <v>0</v>
      </c>
      <c r="S65" s="43">
        <f>K65</f>
        <v>497334</v>
      </c>
      <c r="T65" s="110"/>
      <c r="U65" s="89"/>
      <c r="V65" s="89"/>
      <c r="W65" s="89"/>
      <c r="X65" s="89"/>
      <c r="Y65" s="118"/>
      <c r="Z65" s="1" t="b">
        <f t="shared" ref="Z65:Z67" si="27">K65=SUM(N65:Y65)</f>
        <v>1</v>
      </c>
      <c r="AA65" s="3">
        <f t="shared" ref="AA65:AA67" si="28">ROUND(K65/J65,4)</f>
        <v>0.7</v>
      </c>
      <c r="AB65" s="4" t="b">
        <f t="shared" ref="AB65:AB67" si="29">AA65=M65</f>
        <v>1</v>
      </c>
      <c r="AC65" s="4" t="b">
        <f t="shared" ref="AC65:AC67" si="30">J65=K65+L65</f>
        <v>1</v>
      </c>
    </row>
    <row r="66" spans="1:29" ht="24" x14ac:dyDescent="0.25">
      <c r="A66" s="84">
        <v>64</v>
      </c>
      <c r="B66" s="45" t="s">
        <v>189</v>
      </c>
      <c r="C66" s="18" t="s">
        <v>64</v>
      </c>
      <c r="D66" s="35" t="s">
        <v>58</v>
      </c>
      <c r="E66" s="46">
        <v>2607</v>
      </c>
      <c r="F66" s="22" t="s">
        <v>201</v>
      </c>
      <c r="G66" s="35" t="s">
        <v>65</v>
      </c>
      <c r="H66" s="44">
        <v>1.637</v>
      </c>
      <c r="I66" s="35" t="s">
        <v>67</v>
      </c>
      <c r="J66" s="29">
        <v>2636929.69</v>
      </c>
      <c r="K66" s="29">
        <v>1845850</v>
      </c>
      <c r="L66" s="29">
        <v>791079.69</v>
      </c>
      <c r="M66" s="47">
        <v>0.7</v>
      </c>
      <c r="N66" s="28">
        <v>0</v>
      </c>
      <c r="O66" s="28">
        <v>0</v>
      </c>
      <c r="P66" s="34">
        <v>0</v>
      </c>
      <c r="Q66" s="34">
        <v>0</v>
      </c>
      <c r="R66" s="34">
        <v>0</v>
      </c>
      <c r="S66" s="43">
        <f>K66</f>
        <v>1845850</v>
      </c>
      <c r="T66" s="110"/>
      <c r="U66" s="89"/>
      <c r="V66" s="89"/>
      <c r="W66" s="89"/>
      <c r="X66" s="89"/>
      <c r="Y66" s="118"/>
      <c r="Z66" s="1" t="b">
        <f t="shared" si="27"/>
        <v>1</v>
      </c>
      <c r="AA66" s="3">
        <f t="shared" si="28"/>
        <v>0.7</v>
      </c>
      <c r="AB66" s="4" t="b">
        <f t="shared" si="29"/>
        <v>1</v>
      </c>
      <c r="AC66" s="4" t="b">
        <f t="shared" si="30"/>
        <v>1</v>
      </c>
    </row>
    <row r="67" spans="1:29" ht="24" x14ac:dyDescent="0.25">
      <c r="A67" s="84">
        <v>65</v>
      </c>
      <c r="B67" s="45" t="s">
        <v>184</v>
      </c>
      <c r="C67" s="18" t="s">
        <v>64</v>
      </c>
      <c r="D67" s="35" t="s">
        <v>54</v>
      </c>
      <c r="E67" s="46">
        <v>2602</v>
      </c>
      <c r="F67" s="22" t="s">
        <v>195</v>
      </c>
      <c r="G67" s="35" t="s">
        <v>35</v>
      </c>
      <c r="H67" s="44">
        <v>1</v>
      </c>
      <c r="I67" s="35" t="s">
        <v>68</v>
      </c>
      <c r="J67" s="29">
        <v>762213.78</v>
      </c>
      <c r="K67" s="29">
        <v>609771</v>
      </c>
      <c r="L67" s="29">
        <v>152442.78</v>
      </c>
      <c r="M67" s="47">
        <v>0.8</v>
      </c>
      <c r="N67" s="28">
        <v>0</v>
      </c>
      <c r="O67" s="28">
        <v>0</v>
      </c>
      <c r="P67" s="34">
        <v>0</v>
      </c>
      <c r="Q67" s="34">
        <v>0</v>
      </c>
      <c r="R67" s="34">
        <v>0</v>
      </c>
      <c r="S67" s="43">
        <f>K67</f>
        <v>609771</v>
      </c>
      <c r="T67" s="110"/>
      <c r="U67" s="89"/>
      <c r="V67" s="89"/>
      <c r="W67" s="89"/>
      <c r="X67" s="89"/>
      <c r="Y67" s="118"/>
      <c r="Z67" s="1" t="b">
        <f t="shared" si="27"/>
        <v>1</v>
      </c>
      <c r="AA67" s="3">
        <f t="shared" si="28"/>
        <v>0.8</v>
      </c>
      <c r="AB67" s="4" t="b">
        <f t="shared" si="29"/>
        <v>1</v>
      </c>
      <c r="AC67" s="4" t="b">
        <f t="shared" si="30"/>
        <v>1</v>
      </c>
    </row>
    <row r="68" spans="1:29" ht="36" x14ac:dyDescent="0.25">
      <c r="A68" s="84">
        <v>66</v>
      </c>
      <c r="B68" s="107" t="s">
        <v>190</v>
      </c>
      <c r="C68" s="85" t="s">
        <v>64</v>
      </c>
      <c r="D68" s="35" t="s">
        <v>61</v>
      </c>
      <c r="E68" s="46">
        <v>2612</v>
      </c>
      <c r="F68" s="35" t="s">
        <v>202</v>
      </c>
      <c r="G68" s="35" t="s">
        <v>35</v>
      </c>
      <c r="H68" s="44">
        <v>0.995</v>
      </c>
      <c r="I68" s="35" t="s">
        <v>76</v>
      </c>
      <c r="J68" s="29">
        <v>1572685.38</v>
      </c>
      <c r="K68" s="29">
        <v>1258148</v>
      </c>
      <c r="L68" s="29">
        <v>314537.38</v>
      </c>
      <c r="M68" s="47">
        <v>0.8</v>
      </c>
      <c r="N68" s="86">
        <v>0</v>
      </c>
      <c r="O68" s="86">
        <v>0</v>
      </c>
      <c r="P68" s="87">
        <v>0</v>
      </c>
      <c r="Q68" s="87">
        <v>0</v>
      </c>
      <c r="R68" s="87">
        <v>0</v>
      </c>
      <c r="S68" s="109">
        <f>K68</f>
        <v>1258148</v>
      </c>
      <c r="T68" s="110"/>
      <c r="U68" s="89"/>
      <c r="V68" s="89"/>
      <c r="W68" s="89"/>
      <c r="X68" s="89"/>
      <c r="Y68" s="118"/>
      <c r="Z68" s="1" t="b">
        <f t="shared" ref="Z68:Z70" si="31">K68=SUM(N68:Y68)</f>
        <v>1</v>
      </c>
      <c r="AA68" s="3">
        <f t="shared" ref="AA68:AA70" si="32">ROUND(K68/J68,4)</f>
        <v>0.8</v>
      </c>
      <c r="AB68" s="4" t="b">
        <f t="shared" ref="AB68:AB70" si="33">AA68=M68</f>
        <v>1</v>
      </c>
      <c r="AC68" s="4" t="b">
        <f t="shared" ref="AC68:AC70" si="34">J68=K68+L68</f>
        <v>1</v>
      </c>
    </row>
    <row r="69" spans="1:29" ht="24" x14ac:dyDescent="0.25">
      <c r="A69" s="84">
        <v>67</v>
      </c>
      <c r="B69" s="45" t="s">
        <v>191</v>
      </c>
      <c r="C69" s="18" t="s">
        <v>64</v>
      </c>
      <c r="D69" s="35" t="s">
        <v>61</v>
      </c>
      <c r="E69" s="46">
        <v>2612</v>
      </c>
      <c r="F69" s="22" t="s">
        <v>265</v>
      </c>
      <c r="G69" s="35" t="s">
        <v>35</v>
      </c>
      <c r="H69" s="44">
        <v>0.995</v>
      </c>
      <c r="I69" s="35" t="s">
        <v>76</v>
      </c>
      <c r="J69" s="29">
        <v>1165200.83</v>
      </c>
      <c r="K69" s="29">
        <v>932160</v>
      </c>
      <c r="L69" s="29">
        <v>233040.83</v>
      </c>
      <c r="M69" s="47">
        <v>0.8</v>
      </c>
      <c r="N69" s="28">
        <v>0</v>
      </c>
      <c r="O69" s="28">
        <v>0</v>
      </c>
      <c r="P69" s="34">
        <v>0</v>
      </c>
      <c r="Q69" s="34">
        <v>0</v>
      </c>
      <c r="R69" s="34">
        <v>0</v>
      </c>
      <c r="S69" s="43">
        <f>K69</f>
        <v>932160</v>
      </c>
      <c r="T69" s="110"/>
      <c r="U69" s="89"/>
      <c r="V69" s="89"/>
      <c r="W69" s="89"/>
      <c r="X69" s="89"/>
      <c r="Y69" s="118"/>
      <c r="Z69" s="1" t="b">
        <f t="shared" si="31"/>
        <v>1</v>
      </c>
      <c r="AA69" s="3">
        <f t="shared" si="32"/>
        <v>0.8</v>
      </c>
      <c r="AB69" s="4" t="b">
        <f t="shared" si="33"/>
        <v>1</v>
      </c>
      <c r="AC69" s="4" t="b">
        <f t="shared" si="34"/>
        <v>1</v>
      </c>
    </row>
    <row r="70" spans="1:29" ht="24" x14ac:dyDescent="0.25">
      <c r="A70" s="55">
        <v>68</v>
      </c>
      <c r="B70" s="48" t="s">
        <v>194</v>
      </c>
      <c r="C70" s="5" t="s">
        <v>63</v>
      </c>
      <c r="D70" s="49" t="s">
        <v>28</v>
      </c>
      <c r="E70" s="50">
        <v>2604</v>
      </c>
      <c r="F70" s="23" t="s">
        <v>208</v>
      </c>
      <c r="G70" s="49" t="s">
        <v>35</v>
      </c>
      <c r="H70" s="51">
        <v>0.97</v>
      </c>
      <c r="I70" s="49" t="s">
        <v>210</v>
      </c>
      <c r="J70" s="30">
        <v>1861526.6</v>
      </c>
      <c r="K70" s="30">
        <v>1303068</v>
      </c>
      <c r="L70" s="30">
        <f>J70-K70</f>
        <v>558458.60000000009</v>
      </c>
      <c r="M70" s="52">
        <v>0.7</v>
      </c>
      <c r="N70" s="6">
        <v>0</v>
      </c>
      <c r="O70" s="6">
        <v>0</v>
      </c>
      <c r="P70" s="7">
        <v>0</v>
      </c>
      <c r="Q70" s="7">
        <v>0</v>
      </c>
      <c r="R70" s="7">
        <v>0</v>
      </c>
      <c r="S70" s="31">
        <f>1200000</f>
        <v>1200000</v>
      </c>
      <c r="T70" s="31">
        <v>103068</v>
      </c>
      <c r="U70" s="89"/>
      <c r="V70" s="89"/>
      <c r="W70" s="89"/>
      <c r="X70" s="89"/>
      <c r="Y70" s="118"/>
      <c r="Z70" s="1" t="b">
        <f t="shared" si="31"/>
        <v>1</v>
      </c>
      <c r="AA70" s="3">
        <f t="shared" si="32"/>
        <v>0.7</v>
      </c>
      <c r="AB70" s="4" t="b">
        <f t="shared" si="33"/>
        <v>1</v>
      </c>
      <c r="AC70" s="4" t="b">
        <f t="shared" si="34"/>
        <v>1</v>
      </c>
    </row>
    <row r="71" spans="1:29" ht="36" x14ac:dyDescent="0.25">
      <c r="A71" s="84">
        <v>69</v>
      </c>
      <c r="B71" s="107" t="s">
        <v>192</v>
      </c>
      <c r="C71" s="18" t="s">
        <v>64</v>
      </c>
      <c r="D71" s="35" t="s">
        <v>57</v>
      </c>
      <c r="E71" s="46">
        <v>2606</v>
      </c>
      <c r="F71" s="22" t="s">
        <v>206</v>
      </c>
      <c r="G71" s="35" t="s">
        <v>65</v>
      </c>
      <c r="H71" s="44">
        <v>0.9</v>
      </c>
      <c r="I71" s="35" t="s">
        <v>133</v>
      </c>
      <c r="J71" s="29">
        <v>628249.34</v>
      </c>
      <c r="K71" s="29">
        <v>439774</v>
      </c>
      <c r="L71" s="29">
        <v>188475.34</v>
      </c>
      <c r="M71" s="47">
        <v>0.7</v>
      </c>
      <c r="N71" s="28">
        <v>0</v>
      </c>
      <c r="O71" s="28">
        <v>0</v>
      </c>
      <c r="P71" s="34">
        <v>0</v>
      </c>
      <c r="Q71" s="34">
        <v>0</v>
      </c>
      <c r="R71" s="34">
        <v>0</v>
      </c>
      <c r="S71" s="43">
        <f t="shared" ref="S71" si="35">K71</f>
        <v>439774</v>
      </c>
      <c r="T71" s="111"/>
      <c r="U71" s="89"/>
      <c r="V71" s="89"/>
      <c r="W71" s="89"/>
      <c r="X71" s="89"/>
      <c r="Y71" s="118"/>
      <c r="Z71" s="1" t="b">
        <f t="shared" ref="Z71:Z72" si="36">K71=SUM(N71:Y71)</f>
        <v>1</v>
      </c>
      <c r="AA71" s="3">
        <f t="shared" ref="AA71:AA72" si="37">ROUND(K71/J71,4)</f>
        <v>0.7</v>
      </c>
      <c r="AB71" s="4" t="b">
        <f t="shared" ref="AB71:AB72" si="38">AA71=M71</f>
        <v>1</v>
      </c>
      <c r="AC71" s="4" t="b">
        <f t="shared" ref="AC71:AC72" si="39">J71=K71+L71</f>
        <v>1</v>
      </c>
    </row>
    <row r="72" spans="1:29" ht="24" x14ac:dyDescent="0.25">
      <c r="A72" s="84">
        <v>70</v>
      </c>
      <c r="B72" s="107" t="s">
        <v>188</v>
      </c>
      <c r="C72" s="18" t="s">
        <v>64</v>
      </c>
      <c r="D72" s="35" t="s">
        <v>59</v>
      </c>
      <c r="E72" s="46">
        <v>2608</v>
      </c>
      <c r="F72" s="22" t="s">
        <v>199</v>
      </c>
      <c r="G72" s="35" t="s">
        <v>35</v>
      </c>
      <c r="H72" s="44">
        <v>0.81299999999999994</v>
      </c>
      <c r="I72" s="35" t="s">
        <v>68</v>
      </c>
      <c r="J72" s="29">
        <v>777056.15</v>
      </c>
      <c r="K72" s="29">
        <v>543939</v>
      </c>
      <c r="L72" s="29">
        <f>J72-K72</f>
        <v>233117.15000000002</v>
      </c>
      <c r="M72" s="47">
        <v>0.7</v>
      </c>
      <c r="N72" s="28">
        <v>0</v>
      </c>
      <c r="O72" s="28">
        <v>0</v>
      </c>
      <c r="P72" s="34">
        <v>0</v>
      </c>
      <c r="Q72" s="34">
        <v>0</v>
      </c>
      <c r="R72" s="34">
        <v>0</v>
      </c>
      <c r="S72" s="43">
        <f>K72</f>
        <v>543939</v>
      </c>
      <c r="T72" s="111"/>
      <c r="U72" s="89"/>
      <c r="V72" s="89"/>
      <c r="W72" s="89"/>
      <c r="X72" s="89"/>
      <c r="Y72" s="118"/>
      <c r="Z72" s="1" t="b">
        <f t="shared" si="36"/>
        <v>1</v>
      </c>
      <c r="AA72" s="3">
        <f t="shared" si="37"/>
        <v>0.7</v>
      </c>
      <c r="AB72" s="4" t="b">
        <f t="shared" si="38"/>
        <v>1</v>
      </c>
      <c r="AC72" s="4" t="b">
        <f t="shared" si="39"/>
        <v>1</v>
      </c>
    </row>
    <row r="73" spans="1:29" ht="24" x14ac:dyDescent="0.25">
      <c r="A73" s="84">
        <v>71</v>
      </c>
      <c r="B73" s="107" t="s">
        <v>185</v>
      </c>
      <c r="C73" s="18" t="s">
        <v>64</v>
      </c>
      <c r="D73" s="35" t="s">
        <v>33</v>
      </c>
      <c r="E73" s="46">
        <v>2609</v>
      </c>
      <c r="F73" s="22" t="s">
        <v>196</v>
      </c>
      <c r="G73" s="35" t="s">
        <v>35</v>
      </c>
      <c r="H73" s="44">
        <v>0.76100000000000001</v>
      </c>
      <c r="I73" s="35" t="s">
        <v>68</v>
      </c>
      <c r="J73" s="29">
        <v>1514484.92</v>
      </c>
      <c r="K73" s="29">
        <v>1211538</v>
      </c>
      <c r="L73" s="29">
        <f>J73-K73</f>
        <v>302946.91999999993</v>
      </c>
      <c r="M73" s="47">
        <v>0.8</v>
      </c>
      <c r="N73" s="28">
        <v>0</v>
      </c>
      <c r="O73" s="28">
        <v>0</v>
      </c>
      <c r="P73" s="34">
        <v>0</v>
      </c>
      <c r="Q73" s="34">
        <v>0</v>
      </c>
      <c r="R73" s="34">
        <v>0</v>
      </c>
      <c r="S73" s="43">
        <f>K73</f>
        <v>1211538</v>
      </c>
      <c r="T73" s="111"/>
      <c r="U73" s="89"/>
      <c r="V73" s="89"/>
      <c r="W73" s="89"/>
      <c r="X73" s="89"/>
      <c r="Y73" s="118"/>
      <c r="Z73" s="1" t="b">
        <f t="shared" ref="Z73:Z74" si="40">K73=SUM(N73:Y73)</f>
        <v>1</v>
      </c>
      <c r="AA73" s="3">
        <f t="shared" ref="AA73:AA74" si="41">ROUND(K73/J73,4)</f>
        <v>0.8</v>
      </c>
      <c r="AB73" s="4" t="b">
        <f t="shared" ref="AB73:AB74" si="42">AA73=M73</f>
        <v>1</v>
      </c>
      <c r="AC73" s="4" t="b">
        <f t="shared" ref="AC73:AC74" si="43">J73=K73+L73</f>
        <v>1</v>
      </c>
    </row>
    <row r="74" spans="1:29" ht="48" x14ac:dyDescent="0.25">
      <c r="A74" s="84">
        <v>72</v>
      </c>
      <c r="B74" s="106" t="s">
        <v>258</v>
      </c>
      <c r="C74" s="18"/>
      <c r="D74" s="35" t="s">
        <v>57</v>
      </c>
      <c r="E74" s="46">
        <v>2606</v>
      </c>
      <c r="F74" s="22" t="s">
        <v>204</v>
      </c>
      <c r="G74" s="35"/>
      <c r="H74" s="44"/>
      <c r="I74" s="35" t="s">
        <v>133</v>
      </c>
      <c r="J74" s="29"/>
      <c r="K74" s="29"/>
      <c r="L74" s="29"/>
      <c r="M74" s="47">
        <v>0.7</v>
      </c>
      <c r="N74" s="28"/>
      <c r="O74" s="28"/>
      <c r="P74" s="34"/>
      <c r="Q74" s="34"/>
      <c r="R74" s="34"/>
      <c r="S74" s="43"/>
      <c r="T74" s="111"/>
      <c r="U74" s="89"/>
      <c r="V74" s="89"/>
      <c r="W74" s="89"/>
      <c r="X74" s="89"/>
      <c r="Y74" s="118"/>
      <c r="Z74" s="1" t="b">
        <f t="shared" si="40"/>
        <v>1</v>
      </c>
      <c r="AA74" s="3" t="e">
        <f t="shared" si="41"/>
        <v>#DIV/0!</v>
      </c>
      <c r="AB74" s="4" t="e">
        <f t="shared" si="42"/>
        <v>#DIV/0!</v>
      </c>
      <c r="AC74" s="4" t="b">
        <f t="shared" si="43"/>
        <v>1</v>
      </c>
    </row>
    <row r="75" spans="1:29" ht="36" x14ac:dyDescent="0.25">
      <c r="A75" s="84">
        <v>73</v>
      </c>
      <c r="B75" s="45" t="s">
        <v>186</v>
      </c>
      <c r="C75" s="18" t="s">
        <v>64</v>
      </c>
      <c r="D75" s="35" t="s">
        <v>33</v>
      </c>
      <c r="E75" s="46">
        <v>2609</v>
      </c>
      <c r="F75" s="22" t="s">
        <v>197</v>
      </c>
      <c r="G75" s="35" t="s">
        <v>35</v>
      </c>
      <c r="H75" s="44">
        <v>0.433</v>
      </c>
      <c r="I75" s="35" t="s">
        <v>68</v>
      </c>
      <c r="J75" s="29">
        <v>410416.61</v>
      </c>
      <c r="K75" s="29">
        <v>328333</v>
      </c>
      <c r="L75" s="29">
        <v>82083.61</v>
      </c>
      <c r="M75" s="47">
        <v>0.8</v>
      </c>
      <c r="N75" s="28">
        <v>0</v>
      </c>
      <c r="O75" s="28">
        <v>0</v>
      </c>
      <c r="P75" s="34">
        <v>0</v>
      </c>
      <c r="Q75" s="34">
        <v>0</v>
      </c>
      <c r="R75" s="34">
        <v>0</v>
      </c>
      <c r="S75" s="43">
        <f>K75</f>
        <v>328333</v>
      </c>
      <c r="T75" s="111"/>
      <c r="U75" s="89"/>
      <c r="V75" s="89"/>
      <c r="W75" s="89"/>
      <c r="X75" s="89"/>
      <c r="Y75" s="118"/>
      <c r="Z75" s="1" t="b">
        <f t="shared" ref="Z75:Z81" si="44">K75=SUM(N75:Y75)</f>
        <v>1</v>
      </c>
      <c r="AA75" s="3">
        <f t="shared" ref="AA75:AA81" si="45">ROUND(K75/J75,4)</f>
        <v>0.8</v>
      </c>
      <c r="AB75" s="4" t="b">
        <f t="shared" ref="AB75:AB81" si="46">AA75=M75</f>
        <v>1</v>
      </c>
      <c r="AC75" s="4" t="b">
        <f t="shared" ref="AC75:AC81" si="47">J75=K75+L75</f>
        <v>1</v>
      </c>
    </row>
    <row r="76" spans="1:29" ht="48" x14ac:dyDescent="0.25">
      <c r="A76" s="84">
        <v>74</v>
      </c>
      <c r="B76" s="106" t="s">
        <v>259</v>
      </c>
      <c r="C76" s="18"/>
      <c r="D76" s="35" t="s">
        <v>57</v>
      </c>
      <c r="E76" s="46">
        <v>2606</v>
      </c>
      <c r="F76" s="22" t="s">
        <v>203</v>
      </c>
      <c r="G76" s="35"/>
      <c r="H76" s="44"/>
      <c r="I76" s="35" t="s">
        <v>133</v>
      </c>
      <c r="J76" s="29"/>
      <c r="K76" s="29"/>
      <c r="L76" s="29"/>
      <c r="M76" s="47">
        <v>0.7</v>
      </c>
      <c r="N76" s="28"/>
      <c r="O76" s="28"/>
      <c r="P76" s="34"/>
      <c r="Q76" s="34"/>
      <c r="R76" s="34"/>
      <c r="S76" s="43"/>
      <c r="T76" s="111"/>
      <c r="U76" s="89"/>
      <c r="V76" s="89"/>
      <c r="W76" s="89"/>
      <c r="X76" s="89"/>
      <c r="Y76" s="118"/>
      <c r="Z76" s="1" t="b">
        <f t="shared" si="44"/>
        <v>1</v>
      </c>
      <c r="AA76" s="3" t="e">
        <f t="shared" si="45"/>
        <v>#DIV/0!</v>
      </c>
      <c r="AB76" s="4" t="e">
        <f t="shared" si="46"/>
        <v>#DIV/0!</v>
      </c>
      <c r="AC76" s="4" t="b">
        <f t="shared" si="47"/>
        <v>1</v>
      </c>
    </row>
    <row r="77" spans="1:29" ht="48" x14ac:dyDescent="0.25">
      <c r="A77" s="84">
        <v>75</v>
      </c>
      <c r="B77" s="106" t="s">
        <v>273</v>
      </c>
      <c r="C77" s="18"/>
      <c r="D77" s="35" t="s">
        <v>41</v>
      </c>
      <c r="E77" s="46">
        <v>2611</v>
      </c>
      <c r="F77" s="22" t="s">
        <v>274</v>
      </c>
      <c r="G77" s="35"/>
      <c r="H77" s="44"/>
      <c r="I77" s="35" t="s">
        <v>209</v>
      </c>
      <c r="J77" s="29"/>
      <c r="K77" s="29"/>
      <c r="L77" s="29"/>
      <c r="M77" s="47">
        <v>0.8</v>
      </c>
      <c r="N77" s="28"/>
      <c r="O77" s="28"/>
      <c r="P77" s="34"/>
      <c r="Q77" s="34"/>
      <c r="R77" s="34"/>
      <c r="S77" s="43"/>
      <c r="T77" s="111"/>
      <c r="U77" s="89"/>
      <c r="V77" s="89"/>
      <c r="W77" s="89"/>
      <c r="X77" s="89"/>
      <c r="Y77" s="118"/>
      <c r="Z77" s="1" t="b">
        <f t="shared" si="44"/>
        <v>1</v>
      </c>
      <c r="AA77" s="3" t="e">
        <f t="shared" si="45"/>
        <v>#DIV/0!</v>
      </c>
      <c r="AB77" s="4" t="e">
        <f t="shared" si="46"/>
        <v>#DIV/0!</v>
      </c>
      <c r="AC77" s="4" t="b">
        <f t="shared" si="47"/>
        <v>1</v>
      </c>
    </row>
    <row r="78" spans="1:29" ht="48" x14ac:dyDescent="0.25">
      <c r="A78" s="84">
        <v>76</v>
      </c>
      <c r="B78" s="106" t="s">
        <v>277</v>
      </c>
      <c r="C78" s="18"/>
      <c r="D78" s="35" t="s">
        <v>41</v>
      </c>
      <c r="E78" s="46">
        <v>2611</v>
      </c>
      <c r="F78" s="22" t="s">
        <v>200</v>
      </c>
      <c r="G78" s="35"/>
      <c r="H78" s="44"/>
      <c r="I78" s="35" t="s">
        <v>66</v>
      </c>
      <c r="J78" s="29"/>
      <c r="K78" s="29"/>
      <c r="L78" s="29"/>
      <c r="M78" s="47">
        <v>0.8</v>
      </c>
      <c r="N78" s="28"/>
      <c r="O78" s="28"/>
      <c r="P78" s="34"/>
      <c r="Q78" s="34"/>
      <c r="R78" s="34"/>
      <c r="S78" s="43"/>
      <c r="T78" s="111"/>
      <c r="U78" s="89"/>
      <c r="V78" s="89"/>
      <c r="W78" s="89"/>
      <c r="X78" s="89"/>
      <c r="Y78" s="118"/>
      <c r="Z78" s="1" t="b">
        <f t="shared" si="44"/>
        <v>1</v>
      </c>
      <c r="AA78" s="3" t="e">
        <f t="shared" si="45"/>
        <v>#DIV/0!</v>
      </c>
      <c r="AB78" s="4" t="e">
        <f t="shared" si="46"/>
        <v>#DIV/0!</v>
      </c>
      <c r="AC78" s="4" t="b">
        <f t="shared" si="47"/>
        <v>1</v>
      </c>
    </row>
    <row r="79" spans="1:29" ht="48" x14ac:dyDescent="0.25">
      <c r="A79" s="84">
        <v>77</v>
      </c>
      <c r="B79" s="106" t="s">
        <v>260</v>
      </c>
      <c r="C79" s="18"/>
      <c r="D79" s="35" t="s">
        <v>57</v>
      </c>
      <c r="E79" s="46">
        <v>2606</v>
      </c>
      <c r="F79" s="22" t="s">
        <v>205</v>
      </c>
      <c r="G79" s="35"/>
      <c r="H79" s="44"/>
      <c r="I79" s="35" t="s">
        <v>133</v>
      </c>
      <c r="J79" s="29"/>
      <c r="K79" s="29"/>
      <c r="L79" s="29"/>
      <c r="M79" s="47"/>
      <c r="N79" s="28"/>
      <c r="O79" s="28"/>
      <c r="P79" s="34"/>
      <c r="Q79" s="34"/>
      <c r="R79" s="34"/>
      <c r="S79" s="43"/>
      <c r="T79" s="111"/>
      <c r="U79" s="89"/>
      <c r="V79" s="89"/>
      <c r="W79" s="89"/>
      <c r="X79" s="89"/>
      <c r="Y79" s="118"/>
      <c r="Z79" s="1" t="b">
        <f t="shared" si="44"/>
        <v>1</v>
      </c>
      <c r="AA79" s="3" t="e">
        <f t="shared" si="45"/>
        <v>#DIV/0!</v>
      </c>
      <c r="AB79" s="4" t="e">
        <f t="shared" si="46"/>
        <v>#DIV/0!</v>
      </c>
      <c r="AC79" s="4" t="b">
        <f t="shared" si="47"/>
        <v>1</v>
      </c>
    </row>
    <row r="80" spans="1:29" ht="24" x14ac:dyDescent="0.25">
      <c r="A80" s="84">
        <v>78</v>
      </c>
      <c r="B80" s="45" t="s">
        <v>211</v>
      </c>
      <c r="C80" s="18" t="s">
        <v>64</v>
      </c>
      <c r="D80" s="35" t="s">
        <v>59</v>
      </c>
      <c r="E80" s="46">
        <v>2608</v>
      </c>
      <c r="F80" s="22" t="s">
        <v>215</v>
      </c>
      <c r="G80" s="35" t="s">
        <v>65</v>
      </c>
      <c r="H80" s="44">
        <v>0.8</v>
      </c>
      <c r="I80" s="22" t="s">
        <v>68</v>
      </c>
      <c r="J80" s="29">
        <v>407870.46</v>
      </c>
      <c r="K80" s="29">
        <v>285509</v>
      </c>
      <c r="L80" s="29">
        <v>122361.46</v>
      </c>
      <c r="M80" s="47">
        <v>0.7</v>
      </c>
      <c r="N80" s="28">
        <v>0</v>
      </c>
      <c r="O80" s="28">
        <v>0</v>
      </c>
      <c r="P80" s="34">
        <v>0</v>
      </c>
      <c r="Q80" s="34">
        <v>0</v>
      </c>
      <c r="R80" s="34">
        <v>0</v>
      </c>
      <c r="S80" s="43">
        <v>285509</v>
      </c>
      <c r="T80" s="111"/>
      <c r="U80" s="89"/>
      <c r="V80" s="89"/>
      <c r="W80" s="89"/>
      <c r="X80" s="89"/>
      <c r="Y80" s="118"/>
      <c r="Z80" s="1" t="b">
        <f t="shared" si="44"/>
        <v>1</v>
      </c>
      <c r="AA80" s="3">
        <f t="shared" si="45"/>
        <v>0.7</v>
      </c>
      <c r="AB80" s="4" t="b">
        <f t="shared" si="46"/>
        <v>1</v>
      </c>
      <c r="AC80" s="4" t="b">
        <f t="shared" si="47"/>
        <v>1</v>
      </c>
    </row>
    <row r="81" spans="1:29" ht="48" x14ac:dyDescent="0.25">
      <c r="A81" s="84">
        <v>79</v>
      </c>
      <c r="B81" s="106" t="s">
        <v>279</v>
      </c>
      <c r="C81" s="18"/>
      <c r="D81" s="35" t="s">
        <v>59</v>
      </c>
      <c r="E81" s="46">
        <v>2608</v>
      </c>
      <c r="F81" s="22" t="s">
        <v>214</v>
      </c>
      <c r="G81" s="35"/>
      <c r="H81" s="44"/>
      <c r="I81" s="22" t="s">
        <v>68</v>
      </c>
      <c r="J81" s="29"/>
      <c r="K81" s="29"/>
      <c r="L81" s="29"/>
      <c r="M81" s="47">
        <v>0.7</v>
      </c>
      <c r="N81" s="28"/>
      <c r="O81" s="28"/>
      <c r="P81" s="34"/>
      <c r="Q81" s="34"/>
      <c r="R81" s="34"/>
      <c r="S81" s="43"/>
      <c r="T81" s="111"/>
      <c r="U81" s="89"/>
      <c r="V81" s="89"/>
      <c r="W81" s="89"/>
      <c r="X81" s="89"/>
      <c r="Y81" s="118"/>
      <c r="Z81" s="1" t="b">
        <f t="shared" si="44"/>
        <v>1</v>
      </c>
      <c r="AA81" s="3" t="e">
        <f t="shared" si="45"/>
        <v>#DIV/0!</v>
      </c>
      <c r="AB81" s="4" t="e">
        <f t="shared" si="46"/>
        <v>#DIV/0!</v>
      </c>
      <c r="AC81" s="4" t="b">
        <f t="shared" si="47"/>
        <v>1</v>
      </c>
    </row>
    <row r="82" spans="1:29" ht="48" x14ac:dyDescent="0.25">
      <c r="A82" s="84">
        <v>80</v>
      </c>
      <c r="B82" s="106" t="s">
        <v>266</v>
      </c>
      <c r="C82" s="18"/>
      <c r="D82" s="35" t="s">
        <v>53</v>
      </c>
      <c r="E82" s="46">
        <v>2601</v>
      </c>
      <c r="F82" s="22" t="s">
        <v>217</v>
      </c>
      <c r="G82" s="35"/>
      <c r="H82" s="44"/>
      <c r="I82" s="22" t="s">
        <v>79</v>
      </c>
      <c r="J82" s="29"/>
      <c r="K82" s="29"/>
      <c r="L82" s="29"/>
      <c r="M82" s="47">
        <v>0.7</v>
      </c>
      <c r="N82" s="28"/>
      <c r="O82" s="28"/>
      <c r="P82" s="34"/>
      <c r="Q82" s="34"/>
      <c r="R82" s="34"/>
      <c r="S82" s="43"/>
      <c r="T82" s="111"/>
      <c r="U82" s="89"/>
      <c r="V82" s="89"/>
      <c r="W82" s="89"/>
      <c r="X82" s="89"/>
      <c r="Y82" s="118"/>
      <c r="Z82" s="1" t="b">
        <f t="shared" ref="Z82" si="48">K82=SUM(N82:Y82)</f>
        <v>1</v>
      </c>
      <c r="AA82" s="3" t="e">
        <f t="shared" ref="AA82" si="49">ROUND(K82/J82,4)</f>
        <v>#DIV/0!</v>
      </c>
      <c r="AB82" s="4" t="e">
        <f t="shared" ref="AB82" si="50">AA82=M82</f>
        <v>#DIV/0!</v>
      </c>
      <c r="AC82" s="4" t="b">
        <f t="shared" ref="AC82" si="51">J82=K82+L82</f>
        <v>1</v>
      </c>
    </row>
    <row r="83" spans="1:29" ht="36" x14ac:dyDescent="0.25">
      <c r="A83" s="84">
        <v>81</v>
      </c>
      <c r="B83" s="107" t="s">
        <v>212</v>
      </c>
      <c r="C83" s="18" t="s">
        <v>64</v>
      </c>
      <c r="D83" s="35" t="s">
        <v>57</v>
      </c>
      <c r="E83" s="46">
        <v>2606</v>
      </c>
      <c r="F83" s="22" t="s">
        <v>216</v>
      </c>
      <c r="G83" s="35" t="s">
        <v>65</v>
      </c>
      <c r="H83" s="44">
        <v>0.374</v>
      </c>
      <c r="I83" s="22" t="s">
        <v>133</v>
      </c>
      <c r="J83" s="29">
        <v>252451.63</v>
      </c>
      <c r="K83" s="29">
        <v>176716</v>
      </c>
      <c r="L83" s="29">
        <f>J83-K83</f>
        <v>75735.63</v>
      </c>
      <c r="M83" s="47">
        <v>0.7</v>
      </c>
      <c r="N83" s="28">
        <v>0</v>
      </c>
      <c r="O83" s="28">
        <v>0</v>
      </c>
      <c r="P83" s="34">
        <v>0</v>
      </c>
      <c r="Q83" s="34">
        <v>0</v>
      </c>
      <c r="R83" s="34">
        <v>0</v>
      </c>
      <c r="S83" s="43">
        <f>K83</f>
        <v>176716</v>
      </c>
      <c r="T83" s="111"/>
      <c r="U83" s="89"/>
      <c r="V83" s="89"/>
      <c r="W83" s="89"/>
      <c r="X83" s="89"/>
      <c r="Y83" s="118"/>
      <c r="Z83" s="1" t="b">
        <f t="shared" ref="Z83" si="52">K83=SUM(N83:Y83)</f>
        <v>1</v>
      </c>
      <c r="AA83" s="3">
        <f t="shared" ref="AA83" si="53">ROUND(K83/J83,4)</f>
        <v>0.7</v>
      </c>
      <c r="AB83" s="4" t="b">
        <f t="shared" ref="AB83" si="54">AA83=M83</f>
        <v>1</v>
      </c>
      <c r="AC83" s="4" t="b">
        <f t="shared" ref="AC83" si="55">J83=K83+L83</f>
        <v>1</v>
      </c>
    </row>
    <row r="84" spans="1:29" ht="24" x14ac:dyDescent="0.25">
      <c r="A84" s="84">
        <v>82</v>
      </c>
      <c r="B84" s="107" t="s">
        <v>213</v>
      </c>
      <c r="C84" s="18" t="s">
        <v>64</v>
      </c>
      <c r="D84" s="35" t="s">
        <v>53</v>
      </c>
      <c r="E84" s="46">
        <v>2601</v>
      </c>
      <c r="F84" s="22" t="s">
        <v>218</v>
      </c>
      <c r="G84" s="35" t="s">
        <v>35</v>
      </c>
      <c r="H84" s="44">
        <v>1.7</v>
      </c>
      <c r="I84" s="22" t="s">
        <v>74</v>
      </c>
      <c r="J84" s="29">
        <v>1591123.96</v>
      </c>
      <c r="K84" s="29">
        <v>1113786</v>
      </c>
      <c r="L84" s="29">
        <f>J84-K84</f>
        <v>477337.95999999996</v>
      </c>
      <c r="M84" s="47">
        <v>0.7</v>
      </c>
      <c r="N84" s="28">
        <v>0</v>
      </c>
      <c r="O84" s="28">
        <v>0</v>
      </c>
      <c r="P84" s="34">
        <v>0</v>
      </c>
      <c r="Q84" s="34">
        <v>0</v>
      </c>
      <c r="R84" s="34">
        <v>0</v>
      </c>
      <c r="S84" s="43">
        <f t="shared" ref="S84" si="56">K84</f>
        <v>1113786</v>
      </c>
      <c r="T84" s="111"/>
      <c r="U84" s="89"/>
      <c r="V84" s="89"/>
      <c r="W84" s="89"/>
      <c r="X84" s="89"/>
      <c r="Y84" s="118"/>
      <c r="Z84" s="1" t="b">
        <f t="shared" ref="Z84:Z116" si="57">K84=SUM(N84:Y84)</f>
        <v>1</v>
      </c>
      <c r="AA84" s="3">
        <f t="shared" ref="AA84:AA116" si="58">ROUND(K84/J84,4)</f>
        <v>0.7</v>
      </c>
      <c r="AB84" s="4" t="b">
        <f t="shared" ref="AB84:AB116" si="59">AA84=M84</f>
        <v>1</v>
      </c>
      <c r="AC84" s="4" t="b">
        <f t="shared" ref="AC84:AC116" si="60">J84=K84+L84</f>
        <v>1</v>
      </c>
    </row>
    <row r="85" spans="1:29" ht="48" x14ac:dyDescent="0.25">
      <c r="A85" s="55">
        <v>83</v>
      </c>
      <c r="B85" s="116" t="s">
        <v>284</v>
      </c>
      <c r="C85" s="5"/>
      <c r="D85" s="49" t="s">
        <v>28</v>
      </c>
      <c r="E85" s="50">
        <v>2604</v>
      </c>
      <c r="F85" s="23" t="s">
        <v>232</v>
      </c>
      <c r="G85" s="49"/>
      <c r="H85" s="51"/>
      <c r="I85" s="23" t="s">
        <v>235</v>
      </c>
      <c r="J85" s="30"/>
      <c r="K85" s="30"/>
      <c r="L85" s="30"/>
      <c r="M85" s="52">
        <v>0.7</v>
      </c>
      <c r="N85" s="28"/>
      <c r="O85" s="28"/>
      <c r="P85" s="34"/>
      <c r="Q85" s="34"/>
      <c r="R85" s="34"/>
      <c r="S85" s="43"/>
      <c r="T85" s="111"/>
      <c r="U85" s="89"/>
      <c r="V85" s="89"/>
      <c r="W85" s="89"/>
      <c r="X85" s="89"/>
      <c r="Y85" s="118"/>
      <c r="Z85" s="1" t="b">
        <f t="shared" si="57"/>
        <v>1</v>
      </c>
      <c r="AA85" s="3" t="e">
        <f t="shared" si="58"/>
        <v>#DIV/0!</v>
      </c>
      <c r="AB85" s="4" t="e">
        <f t="shared" si="59"/>
        <v>#DIV/0!</v>
      </c>
      <c r="AC85" s="4" t="b">
        <f t="shared" si="60"/>
        <v>1</v>
      </c>
    </row>
    <row r="86" spans="1:29" ht="48" x14ac:dyDescent="0.25">
      <c r="A86" s="55">
        <v>84</v>
      </c>
      <c r="B86" s="116" t="s">
        <v>285</v>
      </c>
      <c r="C86" s="5"/>
      <c r="D86" s="49" t="s">
        <v>28</v>
      </c>
      <c r="E86" s="50">
        <v>2604</v>
      </c>
      <c r="F86" s="23" t="s">
        <v>231</v>
      </c>
      <c r="G86" s="49"/>
      <c r="H86" s="51"/>
      <c r="I86" s="23" t="s">
        <v>234</v>
      </c>
      <c r="J86" s="30"/>
      <c r="K86" s="30"/>
      <c r="L86" s="30"/>
      <c r="M86" s="52">
        <v>0.7</v>
      </c>
      <c r="N86" s="28"/>
      <c r="O86" s="28"/>
      <c r="P86" s="34"/>
      <c r="Q86" s="34"/>
      <c r="R86" s="34"/>
      <c r="S86" s="43"/>
      <c r="T86" s="111"/>
      <c r="U86" s="89"/>
      <c r="V86" s="89"/>
      <c r="W86" s="89"/>
      <c r="X86" s="89"/>
      <c r="Y86" s="118"/>
      <c r="Z86" s="1" t="b">
        <f t="shared" si="57"/>
        <v>1</v>
      </c>
      <c r="AA86" s="3" t="e">
        <f t="shared" si="58"/>
        <v>#DIV/0!</v>
      </c>
      <c r="AB86" s="4" t="e">
        <f t="shared" si="59"/>
        <v>#DIV/0!</v>
      </c>
      <c r="AC86" s="4" t="b">
        <f t="shared" si="60"/>
        <v>1</v>
      </c>
    </row>
    <row r="87" spans="1:29" ht="48" x14ac:dyDescent="0.25">
      <c r="A87" s="84">
        <v>85</v>
      </c>
      <c r="B87" s="106" t="s">
        <v>267</v>
      </c>
      <c r="C87" s="18"/>
      <c r="D87" s="35" t="s">
        <v>53</v>
      </c>
      <c r="E87" s="46">
        <v>2601</v>
      </c>
      <c r="F87" s="22" t="s">
        <v>229</v>
      </c>
      <c r="G87" s="35"/>
      <c r="H87" s="44"/>
      <c r="I87" s="22" t="s">
        <v>69</v>
      </c>
      <c r="J87" s="29"/>
      <c r="K87" s="29"/>
      <c r="L87" s="29"/>
      <c r="M87" s="47">
        <v>0.7</v>
      </c>
      <c r="N87" s="28"/>
      <c r="O87" s="28"/>
      <c r="P87" s="34"/>
      <c r="Q87" s="34"/>
      <c r="R87" s="34"/>
      <c r="S87" s="43"/>
      <c r="T87" s="111"/>
      <c r="U87" s="89"/>
      <c r="V87" s="89"/>
      <c r="W87" s="89"/>
      <c r="X87" s="89"/>
      <c r="Y87" s="118"/>
      <c r="Z87" s="1" t="b">
        <f t="shared" si="57"/>
        <v>1</v>
      </c>
      <c r="AA87" s="3" t="e">
        <f t="shared" si="58"/>
        <v>#DIV/0!</v>
      </c>
      <c r="AB87" s="4" t="e">
        <f t="shared" si="59"/>
        <v>#DIV/0!</v>
      </c>
      <c r="AC87" s="4" t="b">
        <f t="shared" si="60"/>
        <v>1</v>
      </c>
    </row>
    <row r="88" spans="1:29" ht="48" x14ac:dyDescent="0.25">
      <c r="A88" s="84">
        <v>86</v>
      </c>
      <c r="B88" s="106" t="s">
        <v>280</v>
      </c>
      <c r="C88" s="18"/>
      <c r="D88" s="35" t="s">
        <v>59</v>
      </c>
      <c r="E88" s="46">
        <v>2608</v>
      </c>
      <c r="F88" s="22" t="s">
        <v>221</v>
      </c>
      <c r="G88" s="35"/>
      <c r="H88" s="44"/>
      <c r="I88" s="22" t="s">
        <v>68</v>
      </c>
      <c r="J88" s="29"/>
      <c r="K88" s="29"/>
      <c r="L88" s="29"/>
      <c r="M88" s="47">
        <v>0.7</v>
      </c>
      <c r="N88" s="28"/>
      <c r="O88" s="28"/>
      <c r="P88" s="34"/>
      <c r="Q88" s="34"/>
      <c r="R88" s="34"/>
      <c r="S88" s="43"/>
      <c r="T88" s="111"/>
      <c r="U88" s="89"/>
      <c r="V88" s="89"/>
      <c r="W88" s="89"/>
      <c r="X88" s="89"/>
      <c r="Y88" s="118"/>
      <c r="Z88" s="1" t="b">
        <f t="shared" si="57"/>
        <v>1</v>
      </c>
      <c r="AA88" s="3" t="e">
        <f t="shared" si="58"/>
        <v>#DIV/0!</v>
      </c>
      <c r="AB88" s="4" t="e">
        <f t="shared" si="59"/>
        <v>#DIV/0!</v>
      </c>
      <c r="AC88" s="4" t="b">
        <f t="shared" si="60"/>
        <v>1</v>
      </c>
    </row>
    <row r="89" spans="1:29" ht="48" x14ac:dyDescent="0.25">
      <c r="A89" s="84">
        <v>87</v>
      </c>
      <c r="B89" s="106" t="s">
        <v>286</v>
      </c>
      <c r="C89" s="18"/>
      <c r="D89" s="35" t="s">
        <v>54</v>
      </c>
      <c r="E89" s="46">
        <v>2602</v>
      </c>
      <c r="F89" s="22" t="s">
        <v>219</v>
      </c>
      <c r="G89" s="35"/>
      <c r="H89" s="44"/>
      <c r="I89" s="22" t="s">
        <v>68</v>
      </c>
      <c r="J89" s="29"/>
      <c r="K89" s="29"/>
      <c r="L89" s="29"/>
      <c r="M89" s="47">
        <v>0.8</v>
      </c>
      <c r="N89" s="28"/>
      <c r="O89" s="28"/>
      <c r="P89" s="34"/>
      <c r="Q89" s="34"/>
      <c r="R89" s="34"/>
      <c r="S89" s="43"/>
      <c r="T89" s="111"/>
      <c r="U89" s="89"/>
      <c r="V89" s="89"/>
      <c r="W89" s="89"/>
      <c r="X89" s="89"/>
      <c r="Y89" s="118"/>
      <c r="Z89" s="1" t="b">
        <f t="shared" si="57"/>
        <v>1</v>
      </c>
      <c r="AA89" s="3" t="e">
        <f t="shared" si="58"/>
        <v>#DIV/0!</v>
      </c>
      <c r="AB89" s="4" t="e">
        <f t="shared" si="59"/>
        <v>#DIV/0!</v>
      </c>
      <c r="AC89" s="4" t="b">
        <f t="shared" si="60"/>
        <v>1</v>
      </c>
    </row>
    <row r="90" spans="1:29" ht="48" x14ac:dyDescent="0.25">
      <c r="A90" s="84">
        <v>88</v>
      </c>
      <c r="B90" s="106" t="s">
        <v>261</v>
      </c>
      <c r="C90" s="18"/>
      <c r="D90" s="35" t="s">
        <v>57</v>
      </c>
      <c r="E90" s="46">
        <v>2606</v>
      </c>
      <c r="F90" s="22" t="s">
        <v>225</v>
      </c>
      <c r="G90" s="35"/>
      <c r="H90" s="44"/>
      <c r="I90" s="22" t="s">
        <v>133</v>
      </c>
      <c r="J90" s="29"/>
      <c r="K90" s="29"/>
      <c r="L90" s="29"/>
      <c r="M90" s="47">
        <v>0.7</v>
      </c>
      <c r="N90" s="28"/>
      <c r="O90" s="28"/>
      <c r="P90" s="34"/>
      <c r="Q90" s="34"/>
      <c r="R90" s="34"/>
      <c r="S90" s="43"/>
      <c r="T90" s="111"/>
      <c r="U90" s="89"/>
      <c r="V90" s="89"/>
      <c r="W90" s="89"/>
      <c r="X90" s="89"/>
      <c r="Y90" s="118"/>
      <c r="Z90" s="1" t="b">
        <f t="shared" si="57"/>
        <v>1</v>
      </c>
      <c r="AA90" s="3" t="e">
        <f t="shared" si="58"/>
        <v>#DIV/0!</v>
      </c>
      <c r="AB90" s="4" t="e">
        <f t="shared" si="59"/>
        <v>#DIV/0!</v>
      </c>
      <c r="AC90" s="4" t="b">
        <f t="shared" si="60"/>
        <v>1</v>
      </c>
    </row>
    <row r="91" spans="1:29" ht="48" x14ac:dyDescent="0.25">
      <c r="A91" s="84">
        <v>89</v>
      </c>
      <c r="B91" s="106" t="s">
        <v>262</v>
      </c>
      <c r="C91" s="18"/>
      <c r="D91" s="35" t="s">
        <v>57</v>
      </c>
      <c r="E91" s="46">
        <v>2606</v>
      </c>
      <c r="F91" s="22" t="s">
        <v>226</v>
      </c>
      <c r="G91" s="35"/>
      <c r="H91" s="44"/>
      <c r="I91" s="22" t="s">
        <v>133</v>
      </c>
      <c r="J91" s="29"/>
      <c r="K91" s="29"/>
      <c r="L91" s="29"/>
      <c r="M91" s="47">
        <v>0.7</v>
      </c>
      <c r="N91" s="28"/>
      <c r="O91" s="28"/>
      <c r="P91" s="34"/>
      <c r="Q91" s="34"/>
      <c r="R91" s="34"/>
      <c r="S91" s="43"/>
      <c r="T91" s="111"/>
      <c r="U91" s="89"/>
      <c r="V91" s="89"/>
      <c r="W91" s="89"/>
      <c r="X91" s="89"/>
      <c r="Y91" s="118"/>
      <c r="Z91" s="1" t="b">
        <f t="shared" si="57"/>
        <v>1</v>
      </c>
      <c r="AA91" s="3" t="e">
        <f t="shared" si="58"/>
        <v>#DIV/0!</v>
      </c>
      <c r="AB91" s="4" t="e">
        <f t="shared" si="59"/>
        <v>#DIV/0!</v>
      </c>
      <c r="AC91" s="4" t="b">
        <f t="shared" si="60"/>
        <v>1</v>
      </c>
    </row>
    <row r="92" spans="1:29" ht="48" x14ac:dyDescent="0.25">
      <c r="A92" s="84">
        <v>90</v>
      </c>
      <c r="B92" s="106" t="s">
        <v>282</v>
      </c>
      <c r="C92" s="18"/>
      <c r="D92" s="35" t="s">
        <v>61</v>
      </c>
      <c r="E92" s="46">
        <v>2612</v>
      </c>
      <c r="F92" s="22" t="s">
        <v>224</v>
      </c>
      <c r="G92" s="35"/>
      <c r="H92" s="44"/>
      <c r="I92" s="22" t="s">
        <v>76</v>
      </c>
      <c r="J92" s="29"/>
      <c r="K92" s="29"/>
      <c r="L92" s="29"/>
      <c r="M92" s="47">
        <v>0.8</v>
      </c>
      <c r="N92" s="28"/>
      <c r="O92" s="28"/>
      <c r="P92" s="34"/>
      <c r="Q92" s="34"/>
      <c r="R92" s="34"/>
      <c r="S92" s="43"/>
      <c r="T92" s="111"/>
      <c r="U92" s="89"/>
      <c r="V92" s="89"/>
      <c r="W92" s="89"/>
      <c r="X92" s="89"/>
      <c r="Y92" s="118"/>
      <c r="Z92" s="1" t="b">
        <f t="shared" si="57"/>
        <v>1</v>
      </c>
      <c r="AA92" s="3" t="e">
        <f t="shared" si="58"/>
        <v>#DIV/0!</v>
      </c>
      <c r="AB92" s="4" t="e">
        <f t="shared" si="59"/>
        <v>#DIV/0!</v>
      </c>
      <c r="AC92" s="4" t="b">
        <f t="shared" si="60"/>
        <v>1</v>
      </c>
    </row>
    <row r="93" spans="1:29" ht="48" x14ac:dyDescent="0.25">
      <c r="A93" s="84">
        <v>91</v>
      </c>
      <c r="B93" s="106" t="s">
        <v>272</v>
      </c>
      <c r="C93" s="18"/>
      <c r="D93" s="35" t="s">
        <v>59</v>
      </c>
      <c r="E93" s="46">
        <v>2608</v>
      </c>
      <c r="F93" s="22" t="s">
        <v>222</v>
      </c>
      <c r="G93" s="35"/>
      <c r="H93" s="44"/>
      <c r="I93" s="22" t="s">
        <v>68</v>
      </c>
      <c r="J93" s="29"/>
      <c r="K93" s="29"/>
      <c r="L93" s="29"/>
      <c r="M93" s="47">
        <v>0.7</v>
      </c>
      <c r="N93" s="28"/>
      <c r="O93" s="28"/>
      <c r="P93" s="34"/>
      <c r="Q93" s="34"/>
      <c r="R93" s="34"/>
      <c r="S93" s="43"/>
      <c r="T93" s="111"/>
      <c r="U93" s="89"/>
      <c r="V93" s="89"/>
      <c r="W93" s="89"/>
      <c r="X93" s="89"/>
      <c r="Y93" s="118"/>
      <c r="Z93" s="1" t="b">
        <f t="shared" si="57"/>
        <v>1</v>
      </c>
      <c r="AA93" s="3" t="e">
        <f t="shared" si="58"/>
        <v>#DIV/0!</v>
      </c>
      <c r="AB93" s="4" t="e">
        <f t="shared" si="59"/>
        <v>#DIV/0!</v>
      </c>
      <c r="AC93" s="4" t="b">
        <f t="shared" si="60"/>
        <v>1</v>
      </c>
    </row>
    <row r="94" spans="1:29" ht="48" x14ac:dyDescent="0.25">
      <c r="A94" s="84">
        <v>92</v>
      </c>
      <c r="B94" s="106" t="s">
        <v>263</v>
      </c>
      <c r="C94" s="18"/>
      <c r="D94" s="35" t="s">
        <v>57</v>
      </c>
      <c r="E94" s="46">
        <v>2606</v>
      </c>
      <c r="F94" s="22" t="s">
        <v>227</v>
      </c>
      <c r="G94" s="35"/>
      <c r="H94" s="44"/>
      <c r="I94" s="22" t="s">
        <v>70</v>
      </c>
      <c r="J94" s="29"/>
      <c r="K94" s="29"/>
      <c r="L94" s="29"/>
      <c r="M94" s="47">
        <v>0.7</v>
      </c>
      <c r="N94" s="28"/>
      <c r="O94" s="28"/>
      <c r="P94" s="34"/>
      <c r="Q94" s="34"/>
      <c r="R94" s="34"/>
      <c r="S94" s="43"/>
      <c r="T94" s="111"/>
      <c r="U94" s="89"/>
      <c r="V94" s="89"/>
      <c r="W94" s="89"/>
      <c r="X94" s="89"/>
      <c r="Y94" s="118"/>
      <c r="Z94" s="1" t="b">
        <f t="shared" si="57"/>
        <v>1</v>
      </c>
      <c r="AA94" s="3" t="e">
        <f t="shared" si="58"/>
        <v>#DIV/0!</v>
      </c>
      <c r="AB94" s="4" t="e">
        <f t="shared" si="59"/>
        <v>#DIV/0!</v>
      </c>
      <c r="AC94" s="4" t="b">
        <f t="shared" si="60"/>
        <v>1</v>
      </c>
    </row>
    <row r="95" spans="1:29" ht="48" x14ac:dyDescent="0.25">
      <c r="A95" s="84">
        <v>93</v>
      </c>
      <c r="B95" s="106" t="s">
        <v>283</v>
      </c>
      <c r="C95" s="18"/>
      <c r="D95" s="35" t="s">
        <v>61</v>
      </c>
      <c r="E95" s="46">
        <v>2612</v>
      </c>
      <c r="F95" s="22" t="s">
        <v>223</v>
      </c>
      <c r="G95" s="35"/>
      <c r="H95" s="44"/>
      <c r="I95" s="22" t="s">
        <v>76</v>
      </c>
      <c r="J95" s="29"/>
      <c r="K95" s="29"/>
      <c r="L95" s="29"/>
      <c r="M95" s="47">
        <v>0.8</v>
      </c>
      <c r="N95" s="28"/>
      <c r="O95" s="28"/>
      <c r="P95" s="34"/>
      <c r="Q95" s="34"/>
      <c r="R95" s="34"/>
      <c r="S95" s="43"/>
      <c r="T95" s="111"/>
      <c r="U95" s="89"/>
      <c r="V95" s="89"/>
      <c r="W95" s="89"/>
      <c r="X95" s="89"/>
      <c r="Y95" s="118"/>
      <c r="Z95" s="1" t="b">
        <f t="shared" si="57"/>
        <v>1</v>
      </c>
      <c r="AA95" s="3" t="e">
        <f t="shared" si="58"/>
        <v>#DIV/0!</v>
      </c>
      <c r="AB95" s="4" t="e">
        <f t="shared" si="59"/>
        <v>#DIV/0!</v>
      </c>
      <c r="AC95" s="4" t="b">
        <f t="shared" si="60"/>
        <v>1</v>
      </c>
    </row>
    <row r="96" spans="1:29" ht="48" x14ac:dyDescent="0.25">
      <c r="A96" s="84">
        <v>94</v>
      </c>
      <c r="B96" s="106" t="s">
        <v>275</v>
      </c>
      <c r="C96" s="18"/>
      <c r="D96" s="35" t="s">
        <v>33</v>
      </c>
      <c r="E96" s="46">
        <v>2609</v>
      </c>
      <c r="F96" s="22" t="s">
        <v>220</v>
      </c>
      <c r="G96" s="35"/>
      <c r="H96" s="44"/>
      <c r="I96" s="22" t="s">
        <v>68</v>
      </c>
      <c r="J96" s="29"/>
      <c r="K96" s="29"/>
      <c r="L96" s="29"/>
      <c r="M96" s="47">
        <v>0.8</v>
      </c>
      <c r="N96" s="28"/>
      <c r="O96" s="28"/>
      <c r="P96" s="34"/>
      <c r="Q96" s="34"/>
      <c r="R96" s="34"/>
      <c r="S96" s="43"/>
      <c r="T96" s="111"/>
      <c r="U96" s="89"/>
      <c r="V96" s="89"/>
      <c r="W96" s="89"/>
      <c r="X96" s="89"/>
      <c r="Y96" s="118"/>
      <c r="Z96" s="1" t="b">
        <f t="shared" si="57"/>
        <v>1</v>
      </c>
      <c r="AA96" s="3" t="e">
        <f t="shared" si="58"/>
        <v>#DIV/0!</v>
      </c>
      <c r="AB96" s="4" t="e">
        <f t="shared" si="59"/>
        <v>#DIV/0!</v>
      </c>
      <c r="AC96" s="4" t="b">
        <f t="shared" si="60"/>
        <v>1</v>
      </c>
    </row>
    <row r="97" spans="1:29" ht="48" x14ac:dyDescent="0.25">
      <c r="A97" s="84">
        <v>95</v>
      </c>
      <c r="B97" s="106" t="s">
        <v>295</v>
      </c>
      <c r="C97" s="18"/>
      <c r="D97" s="35" t="s">
        <v>53</v>
      </c>
      <c r="E97" s="46">
        <v>2601</v>
      </c>
      <c r="F97" s="22" t="s">
        <v>228</v>
      </c>
      <c r="G97" s="35"/>
      <c r="H97" s="44"/>
      <c r="I97" s="22" t="s">
        <v>233</v>
      </c>
      <c r="J97" s="29"/>
      <c r="K97" s="29"/>
      <c r="L97" s="29"/>
      <c r="M97" s="47">
        <v>0.7</v>
      </c>
      <c r="N97" s="28"/>
      <c r="O97" s="28"/>
      <c r="P97" s="34"/>
      <c r="Q97" s="34"/>
      <c r="R97" s="34"/>
      <c r="S97" s="43"/>
      <c r="T97" s="111"/>
      <c r="U97" s="89"/>
      <c r="V97" s="89"/>
      <c r="W97" s="89"/>
      <c r="X97" s="89"/>
      <c r="Y97" s="118"/>
      <c r="Z97" s="1" t="b">
        <f t="shared" si="57"/>
        <v>1</v>
      </c>
      <c r="AA97" s="3" t="e">
        <f t="shared" si="58"/>
        <v>#DIV/0!</v>
      </c>
      <c r="AB97" s="4" t="e">
        <f t="shared" si="59"/>
        <v>#DIV/0!</v>
      </c>
      <c r="AC97" s="4" t="b">
        <f t="shared" si="60"/>
        <v>1</v>
      </c>
    </row>
    <row r="98" spans="1:29" ht="48" x14ac:dyDescent="0.25">
      <c r="A98" s="84">
        <v>96</v>
      </c>
      <c r="B98" s="106" t="s">
        <v>296</v>
      </c>
      <c r="C98" s="18"/>
      <c r="D98" s="35" t="s">
        <v>53</v>
      </c>
      <c r="E98" s="46">
        <v>2601</v>
      </c>
      <c r="F98" s="22" t="s">
        <v>230</v>
      </c>
      <c r="G98" s="35"/>
      <c r="H98" s="44"/>
      <c r="I98" s="22" t="s">
        <v>73</v>
      </c>
      <c r="J98" s="29"/>
      <c r="K98" s="29"/>
      <c r="L98" s="29"/>
      <c r="M98" s="47">
        <v>0.7</v>
      </c>
      <c r="N98" s="28"/>
      <c r="O98" s="28"/>
      <c r="P98" s="34"/>
      <c r="Q98" s="34"/>
      <c r="R98" s="34"/>
      <c r="S98" s="43"/>
      <c r="T98" s="111"/>
      <c r="U98" s="89"/>
      <c r="V98" s="89"/>
      <c r="W98" s="89"/>
      <c r="X98" s="89"/>
      <c r="Y98" s="118"/>
      <c r="Z98" s="1" t="b">
        <f t="shared" si="57"/>
        <v>1</v>
      </c>
      <c r="AA98" s="3" t="e">
        <f t="shared" si="58"/>
        <v>#DIV/0!</v>
      </c>
      <c r="AB98" s="4" t="e">
        <f t="shared" si="59"/>
        <v>#DIV/0!</v>
      </c>
      <c r="AC98" s="4" t="b">
        <f t="shared" si="60"/>
        <v>1</v>
      </c>
    </row>
    <row r="99" spans="1:29" ht="48" x14ac:dyDescent="0.25">
      <c r="A99" s="84">
        <v>97</v>
      </c>
      <c r="B99" s="106" t="s">
        <v>281</v>
      </c>
      <c r="C99" s="18"/>
      <c r="D99" s="35" t="s">
        <v>58</v>
      </c>
      <c r="E99" s="46">
        <v>2607</v>
      </c>
      <c r="F99" s="22" t="s">
        <v>236</v>
      </c>
      <c r="G99" s="35"/>
      <c r="H99" s="44"/>
      <c r="I99" s="22" t="s">
        <v>67</v>
      </c>
      <c r="J99" s="29"/>
      <c r="K99" s="29"/>
      <c r="L99" s="29"/>
      <c r="M99" s="47">
        <v>0.7</v>
      </c>
      <c r="N99" s="28"/>
      <c r="O99" s="28"/>
      <c r="P99" s="34"/>
      <c r="Q99" s="34"/>
      <c r="R99" s="34"/>
      <c r="S99" s="43"/>
      <c r="T99" s="111"/>
      <c r="U99" s="89"/>
      <c r="V99" s="89"/>
      <c r="W99" s="89"/>
      <c r="X99" s="89"/>
      <c r="Y99" s="118"/>
      <c r="Z99" s="1" t="b">
        <f t="shared" si="57"/>
        <v>1</v>
      </c>
      <c r="AA99" s="3" t="e">
        <f t="shared" si="58"/>
        <v>#DIV/0!</v>
      </c>
      <c r="AB99" s="4" t="e">
        <f t="shared" si="59"/>
        <v>#DIV/0!</v>
      </c>
      <c r="AC99" s="4" t="b">
        <f t="shared" si="60"/>
        <v>1</v>
      </c>
    </row>
    <row r="100" spans="1:29" ht="48" x14ac:dyDescent="0.25">
      <c r="A100" s="84">
        <v>98</v>
      </c>
      <c r="B100" s="106" t="s">
        <v>293</v>
      </c>
      <c r="C100" s="18"/>
      <c r="D100" s="35" t="s">
        <v>61</v>
      </c>
      <c r="E100" s="46">
        <v>2612</v>
      </c>
      <c r="F100" s="22" t="s">
        <v>237</v>
      </c>
      <c r="G100" s="35"/>
      <c r="H100" s="44"/>
      <c r="I100" s="22" t="s">
        <v>76</v>
      </c>
      <c r="J100" s="29"/>
      <c r="K100" s="29"/>
      <c r="L100" s="29"/>
      <c r="M100" s="47">
        <v>0.8</v>
      </c>
      <c r="N100" s="28"/>
      <c r="O100" s="28"/>
      <c r="P100" s="34"/>
      <c r="Q100" s="34"/>
      <c r="R100" s="34"/>
      <c r="S100" s="43"/>
      <c r="T100" s="111"/>
      <c r="U100" s="89"/>
      <c r="V100" s="89"/>
      <c r="W100" s="89"/>
      <c r="X100" s="89"/>
      <c r="Y100" s="118"/>
      <c r="Z100" s="1" t="b">
        <f t="shared" si="57"/>
        <v>1</v>
      </c>
      <c r="AA100" s="3" t="e">
        <f t="shared" si="58"/>
        <v>#DIV/0!</v>
      </c>
      <c r="AB100" s="4" t="e">
        <f t="shared" si="59"/>
        <v>#DIV/0!</v>
      </c>
      <c r="AC100" s="4" t="b">
        <f t="shared" si="60"/>
        <v>1</v>
      </c>
    </row>
    <row r="101" spans="1:29" ht="48" x14ac:dyDescent="0.25">
      <c r="A101" s="84">
        <v>99</v>
      </c>
      <c r="B101" s="106" t="s">
        <v>287</v>
      </c>
      <c r="C101" s="18"/>
      <c r="D101" s="35" t="s">
        <v>54</v>
      </c>
      <c r="E101" s="46">
        <v>2602</v>
      </c>
      <c r="F101" s="22" t="s">
        <v>239</v>
      </c>
      <c r="G101" s="35"/>
      <c r="H101" s="44"/>
      <c r="I101" s="22" t="s">
        <v>68</v>
      </c>
      <c r="J101" s="29"/>
      <c r="K101" s="29"/>
      <c r="L101" s="29"/>
      <c r="M101" s="47">
        <v>0.8</v>
      </c>
      <c r="N101" s="28"/>
      <c r="O101" s="28"/>
      <c r="P101" s="34"/>
      <c r="Q101" s="34"/>
      <c r="R101" s="34"/>
      <c r="S101" s="43"/>
      <c r="T101" s="111"/>
      <c r="U101" s="89"/>
      <c r="V101" s="89"/>
      <c r="W101" s="89"/>
      <c r="X101" s="89"/>
      <c r="Y101" s="118"/>
      <c r="Z101" s="1" t="b">
        <f t="shared" si="57"/>
        <v>1</v>
      </c>
      <c r="AA101" s="3" t="e">
        <f t="shared" si="58"/>
        <v>#DIV/0!</v>
      </c>
      <c r="AB101" s="4" t="e">
        <f t="shared" si="59"/>
        <v>#DIV/0!</v>
      </c>
      <c r="AC101" s="4" t="b">
        <f t="shared" si="60"/>
        <v>1</v>
      </c>
    </row>
    <row r="102" spans="1:29" ht="48" x14ac:dyDescent="0.25">
      <c r="A102" s="84">
        <v>100</v>
      </c>
      <c r="B102" s="106" t="s">
        <v>270</v>
      </c>
      <c r="C102" s="18"/>
      <c r="D102" s="35" t="s">
        <v>54</v>
      </c>
      <c r="E102" s="46">
        <v>2602</v>
      </c>
      <c r="F102" s="22" t="s">
        <v>238</v>
      </c>
      <c r="G102" s="35"/>
      <c r="H102" s="44"/>
      <c r="I102" s="22" t="s">
        <v>68</v>
      </c>
      <c r="J102" s="29"/>
      <c r="K102" s="29"/>
      <c r="L102" s="29"/>
      <c r="M102" s="47">
        <v>0.8</v>
      </c>
      <c r="N102" s="28"/>
      <c r="O102" s="28"/>
      <c r="P102" s="34"/>
      <c r="Q102" s="34"/>
      <c r="R102" s="34"/>
      <c r="S102" s="43"/>
      <c r="T102" s="111"/>
      <c r="U102" s="89"/>
      <c r="V102" s="89"/>
      <c r="W102" s="89"/>
      <c r="X102" s="89"/>
      <c r="Y102" s="118"/>
      <c r="Z102" s="1" t="b">
        <f t="shared" si="57"/>
        <v>1</v>
      </c>
      <c r="AA102" s="3" t="e">
        <f t="shared" si="58"/>
        <v>#DIV/0!</v>
      </c>
      <c r="AB102" s="4" t="e">
        <f t="shared" si="59"/>
        <v>#DIV/0!</v>
      </c>
      <c r="AC102" s="4" t="b">
        <f t="shared" si="60"/>
        <v>1</v>
      </c>
    </row>
    <row r="103" spans="1:29" ht="48" x14ac:dyDescent="0.25">
      <c r="A103" s="84">
        <v>101</v>
      </c>
      <c r="B103" s="106" t="s">
        <v>271</v>
      </c>
      <c r="C103" s="18"/>
      <c r="D103" s="35" t="s">
        <v>54</v>
      </c>
      <c r="E103" s="46">
        <v>2602</v>
      </c>
      <c r="F103" s="22" t="s">
        <v>240</v>
      </c>
      <c r="G103" s="35"/>
      <c r="H103" s="44"/>
      <c r="I103" s="22" t="s">
        <v>68</v>
      </c>
      <c r="J103" s="29"/>
      <c r="K103" s="29"/>
      <c r="L103" s="29"/>
      <c r="M103" s="47">
        <v>0.8</v>
      </c>
      <c r="N103" s="28"/>
      <c r="O103" s="28"/>
      <c r="P103" s="34"/>
      <c r="Q103" s="34"/>
      <c r="R103" s="34"/>
      <c r="S103" s="43"/>
      <c r="T103" s="111"/>
      <c r="U103" s="89"/>
      <c r="V103" s="89"/>
      <c r="W103" s="89"/>
      <c r="X103" s="89"/>
      <c r="Y103" s="118"/>
      <c r="Z103" s="1" t="b">
        <f t="shared" si="57"/>
        <v>1</v>
      </c>
      <c r="AA103" s="3" t="e">
        <f t="shared" si="58"/>
        <v>#DIV/0!</v>
      </c>
      <c r="AB103" s="4" t="e">
        <f t="shared" si="59"/>
        <v>#DIV/0!</v>
      </c>
      <c r="AC103" s="4" t="b">
        <f t="shared" si="60"/>
        <v>1</v>
      </c>
    </row>
    <row r="104" spans="1:29" ht="48" x14ac:dyDescent="0.25">
      <c r="A104" s="84">
        <v>102</v>
      </c>
      <c r="B104" s="106" t="s">
        <v>288</v>
      </c>
      <c r="C104" s="18"/>
      <c r="D104" s="35" t="s">
        <v>54</v>
      </c>
      <c r="E104" s="46">
        <v>2602</v>
      </c>
      <c r="F104" s="22" t="s">
        <v>241</v>
      </c>
      <c r="G104" s="35"/>
      <c r="H104" s="44"/>
      <c r="I104" s="22" t="s">
        <v>68</v>
      </c>
      <c r="J104" s="29"/>
      <c r="K104" s="29"/>
      <c r="L104" s="29"/>
      <c r="M104" s="47">
        <v>0.8</v>
      </c>
      <c r="N104" s="28"/>
      <c r="O104" s="28"/>
      <c r="P104" s="34"/>
      <c r="Q104" s="34"/>
      <c r="R104" s="34"/>
      <c r="S104" s="43"/>
      <c r="T104" s="111"/>
      <c r="U104" s="89"/>
      <c r="V104" s="89"/>
      <c r="W104" s="89"/>
      <c r="X104" s="89"/>
      <c r="Y104" s="118"/>
      <c r="Z104" s="1" t="b">
        <f t="shared" si="57"/>
        <v>1</v>
      </c>
      <c r="AA104" s="3" t="e">
        <f t="shared" si="58"/>
        <v>#DIV/0!</v>
      </c>
      <c r="AB104" s="4" t="e">
        <f t="shared" si="59"/>
        <v>#DIV/0!</v>
      </c>
      <c r="AC104" s="4" t="b">
        <f t="shared" si="60"/>
        <v>1</v>
      </c>
    </row>
    <row r="105" spans="1:29" ht="48" x14ac:dyDescent="0.25">
      <c r="A105" s="84">
        <v>103</v>
      </c>
      <c r="B105" s="106" t="s">
        <v>264</v>
      </c>
      <c r="C105" s="18"/>
      <c r="D105" s="35" t="s">
        <v>57</v>
      </c>
      <c r="E105" s="46">
        <v>2606</v>
      </c>
      <c r="F105" s="22" t="s">
        <v>244</v>
      </c>
      <c r="G105" s="35"/>
      <c r="H105" s="44"/>
      <c r="I105" s="22" t="s">
        <v>133</v>
      </c>
      <c r="J105" s="29"/>
      <c r="K105" s="29"/>
      <c r="L105" s="29"/>
      <c r="M105" s="47">
        <v>0.7</v>
      </c>
      <c r="N105" s="28"/>
      <c r="O105" s="28"/>
      <c r="P105" s="34"/>
      <c r="Q105" s="34"/>
      <c r="R105" s="34"/>
      <c r="S105" s="43"/>
      <c r="T105" s="111"/>
      <c r="U105" s="89"/>
      <c r="V105" s="89"/>
      <c r="W105" s="89"/>
      <c r="X105" s="89"/>
      <c r="Y105" s="118"/>
      <c r="Z105" s="1" t="b">
        <f t="shared" si="57"/>
        <v>1</v>
      </c>
      <c r="AA105" s="3" t="e">
        <f t="shared" si="58"/>
        <v>#DIV/0!</v>
      </c>
      <c r="AB105" s="4" t="e">
        <f t="shared" si="59"/>
        <v>#DIV/0!</v>
      </c>
      <c r="AC105" s="4" t="b">
        <f t="shared" si="60"/>
        <v>1</v>
      </c>
    </row>
    <row r="106" spans="1:29" ht="48" x14ac:dyDescent="0.25">
      <c r="A106" s="84">
        <v>104</v>
      </c>
      <c r="B106" s="106" t="s">
        <v>297</v>
      </c>
      <c r="C106" s="18"/>
      <c r="D106" s="35" t="s">
        <v>28</v>
      </c>
      <c r="E106" s="46">
        <v>2604</v>
      </c>
      <c r="F106" s="22" t="s">
        <v>245</v>
      </c>
      <c r="G106" s="35"/>
      <c r="H106" s="44"/>
      <c r="I106" s="22" t="s">
        <v>75</v>
      </c>
      <c r="J106" s="29"/>
      <c r="K106" s="29"/>
      <c r="L106" s="29"/>
      <c r="M106" s="47">
        <v>0.7</v>
      </c>
      <c r="N106" s="28"/>
      <c r="O106" s="28"/>
      <c r="P106" s="34"/>
      <c r="Q106" s="34"/>
      <c r="R106" s="34"/>
      <c r="S106" s="43"/>
      <c r="T106" s="111"/>
      <c r="U106" s="89"/>
      <c r="V106" s="89"/>
      <c r="W106" s="89"/>
      <c r="X106" s="89"/>
      <c r="Y106" s="118"/>
      <c r="Z106" s="1" t="b">
        <f t="shared" si="57"/>
        <v>1</v>
      </c>
      <c r="AA106" s="3" t="e">
        <f t="shared" si="58"/>
        <v>#DIV/0!</v>
      </c>
      <c r="AB106" s="4" t="e">
        <f t="shared" si="59"/>
        <v>#DIV/0!</v>
      </c>
      <c r="AC106" s="4" t="b">
        <f t="shared" si="60"/>
        <v>1</v>
      </c>
    </row>
    <row r="107" spans="1:29" ht="48" x14ac:dyDescent="0.25">
      <c r="A107" s="84">
        <v>105</v>
      </c>
      <c r="B107" s="106" t="s">
        <v>298</v>
      </c>
      <c r="C107" s="18"/>
      <c r="D107" s="35" t="s">
        <v>33</v>
      </c>
      <c r="E107" s="46">
        <v>2609</v>
      </c>
      <c r="F107" s="22" t="s">
        <v>242</v>
      </c>
      <c r="G107" s="35"/>
      <c r="H107" s="44"/>
      <c r="I107" s="22" t="s">
        <v>68</v>
      </c>
      <c r="J107" s="29"/>
      <c r="K107" s="29"/>
      <c r="L107" s="29"/>
      <c r="M107" s="47">
        <v>0.8</v>
      </c>
      <c r="N107" s="28"/>
      <c r="O107" s="28"/>
      <c r="P107" s="34"/>
      <c r="Q107" s="34"/>
      <c r="R107" s="34"/>
      <c r="S107" s="43"/>
      <c r="T107" s="111"/>
      <c r="U107" s="89"/>
      <c r="V107" s="89"/>
      <c r="W107" s="89"/>
      <c r="X107" s="89"/>
      <c r="Y107" s="118"/>
      <c r="Z107" s="1" t="b">
        <f t="shared" si="57"/>
        <v>1</v>
      </c>
      <c r="AA107" s="3" t="e">
        <f t="shared" si="58"/>
        <v>#DIV/0!</v>
      </c>
      <c r="AB107" s="4" t="e">
        <f t="shared" si="59"/>
        <v>#DIV/0!</v>
      </c>
      <c r="AC107" s="4" t="b">
        <f t="shared" si="60"/>
        <v>1</v>
      </c>
    </row>
    <row r="108" spans="1:29" ht="48" x14ac:dyDescent="0.25">
      <c r="A108" s="84">
        <v>106</v>
      </c>
      <c r="B108" s="106" t="s">
        <v>294</v>
      </c>
      <c r="C108" s="18"/>
      <c r="D108" s="35" t="s">
        <v>61</v>
      </c>
      <c r="E108" s="46">
        <v>2612</v>
      </c>
      <c r="F108" s="22" t="s">
        <v>243</v>
      </c>
      <c r="G108" s="35"/>
      <c r="H108" s="44"/>
      <c r="I108" s="22" t="s">
        <v>76</v>
      </c>
      <c r="J108" s="29"/>
      <c r="K108" s="29"/>
      <c r="L108" s="29"/>
      <c r="M108" s="47">
        <v>0.8</v>
      </c>
      <c r="N108" s="28"/>
      <c r="O108" s="28"/>
      <c r="P108" s="34"/>
      <c r="Q108" s="34"/>
      <c r="R108" s="34"/>
      <c r="S108" s="43"/>
      <c r="T108" s="111"/>
      <c r="U108" s="89"/>
      <c r="V108" s="89"/>
      <c r="W108" s="89"/>
      <c r="X108" s="89"/>
      <c r="Y108" s="118"/>
      <c r="Z108" s="1" t="b">
        <f t="shared" si="57"/>
        <v>1</v>
      </c>
      <c r="AA108" s="3" t="e">
        <f t="shared" si="58"/>
        <v>#DIV/0!</v>
      </c>
      <c r="AB108" s="4" t="e">
        <f t="shared" si="59"/>
        <v>#DIV/0!</v>
      </c>
      <c r="AC108" s="4" t="b">
        <f t="shared" si="60"/>
        <v>1</v>
      </c>
    </row>
    <row r="109" spans="1:29" ht="48" x14ac:dyDescent="0.25">
      <c r="A109" s="84">
        <v>107</v>
      </c>
      <c r="B109" s="106" t="s">
        <v>289</v>
      </c>
      <c r="C109" s="18"/>
      <c r="D109" s="35" t="s">
        <v>54</v>
      </c>
      <c r="E109" s="46">
        <v>2602</v>
      </c>
      <c r="F109" s="22" t="s">
        <v>247</v>
      </c>
      <c r="G109" s="35"/>
      <c r="H109" s="44"/>
      <c r="I109" s="22" t="s">
        <v>68</v>
      </c>
      <c r="J109" s="29"/>
      <c r="K109" s="29"/>
      <c r="L109" s="29"/>
      <c r="M109" s="47">
        <v>0.8</v>
      </c>
      <c r="N109" s="28"/>
      <c r="O109" s="28"/>
      <c r="P109" s="34"/>
      <c r="Q109" s="34"/>
      <c r="R109" s="34"/>
      <c r="S109" s="43"/>
      <c r="T109" s="111"/>
      <c r="U109" s="89"/>
      <c r="V109" s="89"/>
      <c r="W109" s="89"/>
      <c r="X109" s="89"/>
      <c r="Y109" s="118"/>
      <c r="Z109" s="1" t="b">
        <f t="shared" si="57"/>
        <v>1</v>
      </c>
      <c r="AA109" s="3" t="e">
        <f t="shared" si="58"/>
        <v>#DIV/0!</v>
      </c>
      <c r="AB109" s="4" t="e">
        <f t="shared" si="59"/>
        <v>#DIV/0!</v>
      </c>
      <c r="AC109" s="4" t="b">
        <f t="shared" si="60"/>
        <v>1</v>
      </c>
    </row>
    <row r="110" spans="1:29" ht="48" x14ac:dyDescent="0.25">
      <c r="A110" s="84">
        <v>108</v>
      </c>
      <c r="B110" s="106" t="s">
        <v>290</v>
      </c>
      <c r="C110" s="18"/>
      <c r="D110" s="35" t="s">
        <v>54</v>
      </c>
      <c r="E110" s="46">
        <v>2602</v>
      </c>
      <c r="F110" s="22" t="s">
        <v>246</v>
      </c>
      <c r="G110" s="35"/>
      <c r="H110" s="44"/>
      <c r="I110" s="22" t="s">
        <v>68</v>
      </c>
      <c r="J110" s="29"/>
      <c r="K110" s="29"/>
      <c r="L110" s="29"/>
      <c r="M110" s="47">
        <v>0.8</v>
      </c>
      <c r="N110" s="28"/>
      <c r="O110" s="28"/>
      <c r="P110" s="34"/>
      <c r="Q110" s="34"/>
      <c r="R110" s="34"/>
      <c r="S110" s="43"/>
      <c r="T110" s="111"/>
      <c r="U110" s="89"/>
      <c r="V110" s="89"/>
      <c r="W110" s="89"/>
      <c r="X110" s="89"/>
      <c r="Y110" s="118"/>
      <c r="Z110" s="1" t="b">
        <f t="shared" si="57"/>
        <v>1</v>
      </c>
      <c r="AA110" s="3" t="e">
        <f t="shared" si="58"/>
        <v>#DIV/0!</v>
      </c>
      <c r="AB110" s="4" t="e">
        <f t="shared" si="59"/>
        <v>#DIV/0!</v>
      </c>
      <c r="AC110" s="4" t="b">
        <f t="shared" si="60"/>
        <v>1</v>
      </c>
    </row>
    <row r="111" spans="1:29" ht="48" x14ac:dyDescent="0.25">
      <c r="A111" s="84">
        <v>109</v>
      </c>
      <c r="B111" s="106" t="s">
        <v>299</v>
      </c>
      <c r="C111" s="18"/>
      <c r="D111" s="35" t="s">
        <v>33</v>
      </c>
      <c r="E111" s="46">
        <v>2609</v>
      </c>
      <c r="F111" s="22" t="s">
        <v>248</v>
      </c>
      <c r="G111" s="35"/>
      <c r="H111" s="44"/>
      <c r="I111" s="22" t="s">
        <v>68</v>
      </c>
      <c r="J111" s="29"/>
      <c r="K111" s="29"/>
      <c r="L111" s="29"/>
      <c r="M111" s="47">
        <v>0.8</v>
      </c>
      <c r="N111" s="28"/>
      <c r="O111" s="28"/>
      <c r="P111" s="34"/>
      <c r="Q111" s="34"/>
      <c r="R111" s="34"/>
      <c r="S111" s="43"/>
      <c r="T111" s="111"/>
      <c r="U111" s="89"/>
      <c r="V111" s="89"/>
      <c r="W111" s="89"/>
      <c r="X111" s="89"/>
      <c r="Y111" s="118"/>
      <c r="Z111" s="1" t="b">
        <f t="shared" si="57"/>
        <v>1</v>
      </c>
      <c r="AA111" s="3" t="e">
        <f t="shared" si="58"/>
        <v>#DIV/0!</v>
      </c>
      <c r="AB111" s="4" t="e">
        <f t="shared" si="59"/>
        <v>#DIV/0!</v>
      </c>
      <c r="AC111" s="4" t="b">
        <f t="shared" si="60"/>
        <v>1</v>
      </c>
    </row>
    <row r="112" spans="1:29" ht="48" x14ac:dyDescent="0.25">
      <c r="A112" s="84">
        <v>110</v>
      </c>
      <c r="B112" s="106" t="s">
        <v>300</v>
      </c>
      <c r="C112" s="18"/>
      <c r="D112" s="35" t="s">
        <v>28</v>
      </c>
      <c r="E112" s="46">
        <v>2604</v>
      </c>
      <c r="F112" s="22" t="s">
        <v>250</v>
      </c>
      <c r="G112" s="35"/>
      <c r="H112" s="44"/>
      <c r="I112" s="22" t="s">
        <v>75</v>
      </c>
      <c r="J112" s="29"/>
      <c r="K112" s="29"/>
      <c r="L112" s="29"/>
      <c r="M112" s="47">
        <v>0.7</v>
      </c>
      <c r="N112" s="28"/>
      <c r="O112" s="28"/>
      <c r="P112" s="34"/>
      <c r="Q112" s="34"/>
      <c r="R112" s="34"/>
      <c r="S112" s="43"/>
      <c r="T112" s="111"/>
      <c r="U112" s="89"/>
      <c r="V112" s="89"/>
      <c r="W112" s="89"/>
      <c r="X112" s="89"/>
      <c r="Y112" s="118"/>
      <c r="Z112" s="1" t="b">
        <f t="shared" si="57"/>
        <v>1</v>
      </c>
      <c r="AA112" s="3" t="e">
        <f t="shared" si="58"/>
        <v>#DIV/0!</v>
      </c>
      <c r="AB112" s="4" t="e">
        <f t="shared" si="59"/>
        <v>#DIV/0!</v>
      </c>
      <c r="AC112" s="4" t="b">
        <f t="shared" si="60"/>
        <v>1</v>
      </c>
    </row>
    <row r="113" spans="1:29" ht="48" x14ac:dyDescent="0.25">
      <c r="A113" s="84">
        <v>111</v>
      </c>
      <c r="B113" s="106" t="s">
        <v>268</v>
      </c>
      <c r="C113" s="18"/>
      <c r="D113" s="35" t="s">
        <v>53</v>
      </c>
      <c r="E113" s="46">
        <v>2601</v>
      </c>
      <c r="F113" s="22" t="s">
        <v>249</v>
      </c>
      <c r="G113" s="35"/>
      <c r="H113" s="44"/>
      <c r="I113" s="22" t="s">
        <v>251</v>
      </c>
      <c r="J113" s="29"/>
      <c r="K113" s="29"/>
      <c r="L113" s="29"/>
      <c r="M113" s="47">
        <v>0.7</v>
      </c>
      <c r="N113" s="28"/>
      <c r="O113" s="28"/>
      <c r="P113" s="34"/>
      <c r="Q113" s="34"/>
      <c r="R113" s="34"/>
      <c r="S113" s="43"/>
      <c r="T113" s="111"/>
      <c r="U113" s="89"/>
      <c r="V113" s="89"/>
      <c r="W113" s="89"/>
      <c r="X113" s="89"/>
      <c r="Y113" s="118"/>
      <c r="Z113" s="1" t="b">
        <f t="shared" si="57"/>
        <v>1</v>
      </c>
      <c r="AA113" s="3" t="e">
        <f t="shared" si="58"/>
        <v>#DIV/0!</v>
      </c>
      <c r="AB113" s="4" t="e">
        <f t="shared" si="59"/>
        <v>#DIV/0!</v>
      </c>
      <c r="AC113" s="4" t="b">
        <f t="shared" si="60"/>
        <v>1</v>
      </c>
    </row>
    <row r="114" spans="1:29" ht="48" x14ac:dyDescent="0.25">
      <c r="A114" s="84">
        <v>112</v>
      </c>
      <c r="B114" s="106" t="s">
        <v>301</v>
      </c>
      <c r="C114" s="18"/>
      <c r="D114" s="35" t="s">
        <v>28</v>
      </c>
      <c r="E114" s="46">
        <v>2604</v>
      </c>
      <c r="F114" s="22" t="s">
        <v>255</v>
      </c>
      <c r="G114" s="35"/>
      <c r="H114" s="44"/>
      <c r="I114" s="22" t="s">
        <v>75</v>
      </c>
      <c r="J114" s="29"/>
      <c r="K114" s="29"/>
      <c r="L114" s="29"/>
      <c r="M114" s="47">
        <v>0.7</v>
      </c>
      <c r="N114" s="28"/>
      <c r="O114" s="28"/>
      <c r="P114" s="34"/>
      <c r="Q114" s="34"/>
      <c r="R114" s="34"/>
      <c r="S114" s="43"/>
      <c r="T114" s="111"/>
      <c r="U114" s="89"/>
      <c r="V114" s="89"/>
      <c r="W114" s="89"/>
      <c r="X114" s="89"/>
      <c r="Y114" s="118"/>
      <c r="Z114" s="1" t="b">
        <f t="shared" si="57"/>
        <v>1</v>
      </c>
      <c r="AA114" s="3" t="e">
        <f t="shared" si="58"/>
        <v>#DIV/0!</v>
      </c>
      <c r="AB114" s="4" t="e">
        <f t="shared" si="59"/>
        <v>#DIV/0!</v>
      </c>
      <c r="AC114" s="4" t="b">
        <f t="shared" si="60"/>
        <v>1</v>
      </c>
    </row>
    <row r="115" spans="1:29" ht="48" x14ac:dyDescent="0.25">
      <c r="A115" s="84">
        <v>113</v>
      </c>
      <c r="B115" s="106" t="s">
        <v>291</v>
      </c>
      <c r="C115" s="18"/>
      <c r="D115" s="35" t="s">
        <v>54</v>
      </c>
      <c r="E115" s="46">
        <v>2602</v>
      </c>
      <c r="F115" s="22" t="s">
        <v>253</v>
      </c>
      <c r="G115" s="35"/>
      <c r="H115" s="44"/>
      <c r="I115" s="22" t="s">
        <v>68</v>
      </c>
      <c r="J115" s="29"/>
      <c r="K115" s="29"/>
      <c r="L115" s="29"/>
      <c r="M115" s="47">
        <v>0.8</v>
      </c>
      <c r="N115" s="28"/>
      <c r="O115" s="28"/>
      <c r="P115" s="34"/>
      <c r="Q115" s="34"/>
      <c r="R115" s="34"/>
      <c r="S115" s="43"/>
      <c r="T115" s="111"/>
      <c r="U115" s="89"/>
      <c r="V115" s="89"/>
      <c r="W115" s="89"/>
      <c r="X115" s="89"/>
      <c r="Y115" s="118"/>
      <c r="Z115" s="1" t="b">
        <f t="shared" si="57"/>
        <v>1</v>
      </c>
      <c r="AA115" s="3" t="e">
        <f t="shared" si="58"/>
        <v>#DIV/0!</v>
      </c>
      <c r="AB115" s="4" t="e">
        <f t="shared" si="59"/>
        <v>#DIV/0!</v>
      </c>
      <c r="AC115" s="4" t="b">
        <f t="shared" si="60"/>
        <v>1</v>
      </c>
    </row>
    <row r="116" spans="1:29" ht="48" x14ac:dyDescent="0.25">
      <c r="A116" s="84">
        <v>114</v>
      </c>
      <c r="B116" s="117" t="s">
        <v>292</v>
      </c>
      <c r="C116" s="18"/>
      <c r="D116" s="35" t="s">
        <v>54</v>
      </c>
      <c r="E116" s="46">
        <v>2602</v>
      </c>
      <c r="F116" s="22" t="s">
        <v>254</v>
      </c>
      <c r="G116" s="35"/>
      <c r="H116" s="44"/>
      <c r="I116" s="22" t="s">
        <v>68</v>
      </c>
      <c r="J116" s="29"/>
      <c r="K116" s="29"/>
      <c r="L116" s="29"/>
      <c r="M116" s="47">
        <v>0.8</v>
      </c>
      <c r="N116" s="28"/>
      <c r="O116" s="28"/>
      <c r="P116" s="34"/>
      <c r="Q116" s="34"/>
      <c r="R116" s="34"/>
      <c r="S116" s="43"/>
      <c r="T116" s="111"/>
      <c r="U116" s="89"/>
      <c r="V116" s="89"/>
      <c r="W116" s="89"/>
      <c r="X116" s="89"/>
      <c r="Y116" s="118"/>
      <c r="Z116" s="1" t="b">
        <f t="shared" si="57"/>
        <v>1</v>
      </c>
      <c r="AA116" s="3" t="e">
        <f t="shared" si="58"/>
        <v>#DIV/0!</v>
      </c>
      <c r="AB116" s="4" t="e">
        <f t="shared" si="59"/>
        <v>#DIV/0!</v>
      </c>
      <c r="AC116" s="4" t="b">
        <f t="shared" si="60"/>
        <v>1</v>
      </c>
    </row>
    <row r="117" spans="1:29" ht="20.100000000000001" customHeight="1" x14ac:dyDescent="0.25">
      <c r="A117" s="125" t="s">
        <v>25</v>
      </c>
      <c r="B117" s="125"/>
      <c r="C117" s="125"/>
      <c r="D117" s="125"/>
      <c r="E117" s="125"/>
      <c r="F117" s="125"/>
      <c r="G117" s="125"/>
      <c r="H117" s="8">
        <f>SUM(H3:H116)</f>
        <v>88.236000000000018</v>
      </c>
      <c r="I117" s="90" t="s">
        <v>9</v>
      </c>
      <c r="J117" s="91">
        <f>SUM(J3:J116)</f>
        <v>178289479.53000003</v>
      </c>
      <c r="K117" s="91">
        <f>SUM(K3:K116)</f>
        <v>122110585</v>
      </c>
      <c r="L117" s="91">
        <f>SUM(L3:L116)</f>
        <v>56178894.529999986</v>
      </c>
      <c r="M117" s="9" t="s">
        <v>9</v>
      </c>
      <c r="N117" s="91">
        <f t="shared" ref="N117:Y117" si="61">SUM(N3:N116)</f>
        <v>0</v>
      </c>
      <c r="O117" s="91">
        <f t="shared" si="61"/>
        <v>0</v>
      </c>
      <c r="P117" s="33">
        <f t="shared" si="61"/>
        <v>0</v>
      </c>
      <c r="Q117" s="33">
        <f t="shared" si="61"/>
        <v>110277</v>
      </c>
      <c r="R117" s="33">
        <f t="shared" si="61"/>
        <v>4308390</v>
      </c>
      <c r="S117" s="33">
        <f t="shared" si="61"/>
        <v>96400176</v>
      </c>
      <c r="T117" s="33">
        <f t="shared" si="61"/>
        <v>16581893</v>
      </c>
      <c r="U117" s="33">
        <f t="shared" si="61"/>
        <v>4709849</v>
      </c>
      <c r="V117" s="33">
        <f t="shared" si="61"/>
        <v>0</v>
      </c>
      <c r="W117" s="33">
        <f t="shared" si="61"/>
        <v>0</v>
      </c>
      <c r="X117" s="33">
        <f t="shared" si="61"/>
        <v>0</v>
      </c>
      <c r="Y117" s="33">
        <f t="shared" si="61"/>
        <v>0</v>
      </c>
      <c r="Z117" s="1" t="b">
        <f t="shared" si="11"/>
        <v>1</v>
      </c>
      <c r="AA117" s="3">
        <f t="shared" si="12"/>
        <v>0.68489999999999995</v>
      </c>
      <c r="AB117" s="4" t="s">
        <v>9</v>
      </c>
      <c r="AC117" s="4" t="b">
        <f t="shared" si="13"/>
        <v>1</v>
      </c>
    </row>
    <row r="118" spans="1:29" ht="20.100000000000001" customHeight="1" x14ac:dyDescent="0.25">
      <c r="A118" s="124" t="s">
        <v>20</v>
      </c>
      <c r="B118" s="124"/>
      <c r="C118" s="124"/>
      <c r="D118" s="124"/>
      <c r="E118" s="124"/>
      <c r="F118" s="124"/>
      <c r="G118" s="124"/>
      <c r="H118" s="10">
        <f>SUMIF($C$3:$C$116,"K",H3:H116)</f>
        <v>16.71</v>
      </c>
      <c r="I118" s="92" t="s">
        <v>9</v>
      </c>
      <c r="J118" s="61">
        <f>SUMIF($C$3:$C$116,"K",J3:J116)</f>
        <v>53918166.86999999</v>
      </c>
      <c r="K118" s="61">
        <f>SUMIF($C$3:$C$116,"K",K3:K116)</f>
        <v>32739856</v>
      </c>
      <c r="L118" s="61">
        <f>SUMIF($C$3:$C$116,"K",L3:L116)</f>
        <v>21178310.869999997</v>
      </c>
      <c r="M118" s="11" t="s">
        <v>9</v>
      </c>
      <c r="N118" s="61">
        <f t="shared" ref="N118:Y118" si="62">SUMIF($C$3:$C$116,"K",N3:N116)</f>
        <v>0</v>
      </c>
      <c r="O118" s="61">
        <f t="shared" si="62"/>
        <v>0</v>
      </c>
      <c r="P118" s="93">
        <f t="shared" si="62"/>
        <v>0</v>
      </c>
      <c r="Q118" s="93">
        <f t="shared" si="62"/>
        <v>110277</v>
      </c>
      <c r="R118" s="93">
        <f t="shared" si="62"/>
        <v>4308390</v>
      </c>
      <c r="S118" s="93">
        <f t="shared" si="62"/>
        <v>18331340</v>
      </c>
      <c r="T118" s="93">
        <f t="shared" si="62"/>
        <v>5280000</v>
      </c>
      <c r="U118" s="93">
        <f t="shared" si="62"/>
        <v>4709849</v>
      </c>
      <c r="V118" s="93">
        <f t="shared" si="62"/>
        <v>0</v>
      </c>
      <c r="W118" s="93">
        <f t="shared" si="62"/>
        <v>0</v>
      </c>
      <c r="X118" s="93">
        <f t="shared" si="62"/>
        <v>0</v>
      </c>
      <c r="Y118" s="93">
        <f t="shared" si="62"/>
        <v>0</v>
      </c>
      <c r="Z118" s="1" t="b">
        <f t="shared" si="11"/>
        <v>1</v>
      </c>
      <c r="AA118" s="3">
        <f t="shared" si="12"/>
        <v>0.60719999999999996</v>
      </c>
      <c r="AB118" s="4" t="s">
        <v>9</v>
      </c>
      <c r="AC118" s="4" t="b">
        <f t="shared" si="13"/>
        <v>1</v>
      </c>
    </row>
    <row r="119" spans="1:29" ht="20.100000000000001" customHeight="1" x14ac:dyDescent="0.25">
      <c r="A119" s="125" t="s">
        <v>21</v>
      </c>
      <c r="B119" s="125"/>
      <c r="C119" s="125"/>
      <c r="D119" s="125"/>
      <c r="E119" s="125"/>
      <c r="F119" s="125"/>
      <c r="G119" s="125"/>
      <c r="H119" s="8">
        <f>SUMIF($C$3:$C$116,"N",H3:H116)</f>
        <v>60.326000000000001</v>
      </c>
      <c r="I119" s="90" t="s">
        <v>9</v>
      </c>
      <c r="J119" s="91">
        <f>SUMIF($C$3:$C$116,"N",J3:J116)</f>
        <v>83177685.639999986</v>
      </c>
      <c r="K119" s="91">
        <f>SUMIF($C$3:$C$116,"N",K3:K116)</f>
        <v>60535195</v>
      </c>
      <c r="L119" s="91">
        <f>SUMIF($C$3:$C$116,"N",L3:L116)</f>
        <v>22642490.639999997</v>
      </c>
      <c r="M119" s="9" t="s">
        <v>9</v>
      </c>
      <c r="N119" s="91">
        <f t="shared" ref="N119:Y119" si="63">SUMIF($C$3:$C$116,"N",N3:N116)</f>
        <v>0</v>
      </c>
      <c r="O119" s="91">
        <f t="shared" si="63"/>
        <v>0</v>
      </c>
      <c r="P119" s="33">
        <f t="shared" si="63"/>
        <v>0</v>
      </c>
      <c r="Q119" s="33">
        <f t="shared" si="63"/>
        <v>0</v>
      </c>
      <c r="R119" s="33">
        <f t="shared" si="63"/>
        <v>0</v>
      </c>
      <c r="S119" s="33">
        <f t="shared" si="63"/>
        <v>60535195</v>
      </c>
      <c r="T119" s="33">
        <f t="shared" si="63"/>
        <v>0</v>
      </c>
      <c r="U119" s="33">
        <f t="shared" si="63"/>
        <v>0</v>
      </c>
      <c r="V119" s="33">
        <f t="shared" si="63"/>
        <v>0</v>
      </c>
      <c r="W119" s="33">
        <f t="shared" si="63"/>
        <v>0</v>
      </c>
      <c r="X119" s="33">
        <f t="shared" si="63"/>
        <v>0</v>
      </c>
      <c r="Y119" s="33">
        <f t="shared" si="63"/>
        <v>0</v>
      </c>
      <c r="Z119" s="1" t="b">
        <f t="shared" si="11"/>
        <v>1</v>
      </c>
      <c r="AA119" s="3">
        <f t="shared" si="12"/>
        <v>0.7278</v>
      </c>
      <c r="AB119" s="4" t="s">
        <v>9</v>
      </c>
      <c r="AC119" s="4" t="b">
        <f t="shared" si="13"/>
        <v>1</v>
      </c>
    </row>
    <row r="120" spans="1:29" ht="20.100000000000001" customHeight="1" x14ac:dyDescent="0.25">
      <c r="A120" s="124" t="s">
        <v>22</v>
      </c>
      <c r="B120" s="124"/>
      <c r="C120" s="124"/>
      <c r="D120" s="124"/>
      <c r="E120" s="124"/>
      <c r="F120" s="124"/>
      <c r="G120" s="124"/>
      <c r="H120" s="10">
        <f>SUMIF($C$3:$C$116,"W",H3:H116)</f>
        <v>11.2</v>
      </c>
      <c r="I120" s="92" t="s">
        <v>9</v>
      </c>
      <c r="J120" s="61">
        <f>SUMIF($C$3:$C$116,"W",J3:J116)</f>
        <v>41193627.019999996</v>
      </c>
      <c r="K120" s="61">
        <f>SUMIF($C$3:$C$116,"W",K3:K116)</f>
        <v>28835534</v>
      </c>
      <c r="L120" s="61">
        <f>SUMIF($C$3:$C$116,"W",L3:L116)</f>
        <v>12358093.02</v>
      </c>
      <c r="M120" s="11" t="s">
        <v>9</v>
      </c>
      <c r="N120" s="61">
        <f t="shared" ref="N120:Y120" si="64">SUMIF($C$3:$C$116,"W",N3:N116)</f>
        <v>0</v>
      </c>
      <c r="O120" s="61">
        <f t="shared" si="64"/>
        <v>0</v>
      </c>
      <c r="P120" s="93">
        <f t="shared" si="64"/>
        <v>0</v>
      </c>
      <c r="Q120" s="93">
        <f t="shared" si="64"/>
        <v>0</v>
      </c>
      <c r="R120" s="93">
        <f t="shared" si="64"/>
        <v>0</v>
      </c>
      <c r="S120" s="93">
        <f t="shared" si="64"/>
        <v>17533641</v>
      </c>
      <c r="T120" s="93">
        <f t="shared" si="64"/>
        <v>11301893</v>
      </c>
      <c r="U120" s="93">
        <f t="shared" si="64"/>
        <v>0</v>
      </c>
      <c r="V120" s="93">
        <f t="shared" si="64"/>
        <v>0</v>
      </c>
      <c r="W120" s="93">
        <f t="shared" si="64"/>
        <v>0</v>
      </c>
      <c r="X120" s="93">
        <f t="shared" si="64"/>
        <v>0</v>
      </c>
      <c r="Y120" s="93">
        <f t="shared" si="64"/>
        <v>0</v>
      </c>
      <c r="Z120" s="1" t="b">
        <f t="shared" si="11"/>
        <v>1</v>
      </c>
      <c r="AA120" s="3">
        <f t="shared" si="12"/>
        <v>0.7</v>
      </c>
      <c r="AB120" s="4" t="s">
        <v>9</v>
      </c>
      <c r="AC120" s="4" t="b">
        <f t="shared" si="13"/>
        <v>1</v>
      </c>
    </row>
    <row r="121" spans="1:29" x14ac:dyDescent="0.25">
      <c r="A121" s="94"/>
      <c r="B121" s="94"/>
      <c r="C121" s="94"/>
      <c r="D121" s="94"/>
      <c r="E121" s="94"/>
      <c r="F121" s="94"/>
      <c r="G121" s="94"/>
    </row>
    <row r="122" spans="1:29" x14ac:dyDescent="0.25">
      <c r="A122" s="97" t="s">
        <v>12</v>
      </c>
      <c r="B122" s="97"/>
      <c r="C122" s="97"/>
      <c r="D122" s="97"/>
      <c r="E122" s="97"/>
      <c r="F122" s="97"/>
      <c r="G122" s="97"/>
      <c r="H122" s="98"/>
      <c r="I122" s="98"/>
      <c r="J122" s="99"/>
      <c r="K122" s="98"/>
      <c r="L122" s="98"/>
      <c r="M122" s="100"/>
      <c r="N122" s="98"/>
      <c r="O122" s="98"/>
      <c r="P122" s="98"/>
      <c r="Q122" s="98"/>
      <c r="R122" s="101"/>
      <c r="S122" s="112"/>
      <c r="T122" s="112"/>
      <c r="U122" s="101"/>
      <c r="V122" s="101"/>
      <c r="W122" s="101"/>
      <c r="X122" s="101"/>
      <c r="Y122" s="101"/>
      <c r="Z122" s="1"/>
      <c r="AC122" s="4"/>
    </row>
    <row r="123" spans="1:29" x14ac:dyDescent="0.25">
      <c r="A123" s="102" t="s">
        <v>13</v>
      </c>
      <c r="B123" s="102"/>
      <c r="C123" s="102"/>
      <c r="D123" s="102"/>
      <c r="E123" s="102"/>
      <c r="F123" s="102"/>
      <c r="G123" s="102"/>
      <c r="H123" s="98"/>
      <c r="I123" s="98"/>
      <c r="J123" s="98"/>
      <c r="K123" s="98"/>
      <c r="L123" s="98"/>
      <c r="M123" s="100"/>
      <c r="N123" s="98"/>
      <c r="O123" s="98"/>
      <c r="P123" s="98"/>
      <c r="Q123" s="98"/>
      <c r="R123" s="101"/>
      <c r="S123" s="101"/>
      <c r="T123" s="112"/>
      <c r="U123" s="101"/>
      <c r="V123" s="101"/>
      <c r="W123" s="101"/>
      <c r="X123" s="101"/>
      <c r="Y123" s="101"/>
      <c r="Z123" s="1"/>
    </row>
    <row r="124" spans="1:29" x14ac:dyDescent="0.25">
      <c r="A124" s="97" t="s">
        <v>23</v>
      </c>
      <c r="B124" s="103"/>
      <c r="C124" s="103"/>
      <c r="D124" s="103"/>
      <c r="E124" s="103"/>
      <c r="F124" s="103"/>
      <c r="G124" s="103"/>
      <c r="H124" s="104"/>
      <c r="I124" s="104"/>
      <c r="J124" s="104"/>
      <c r="K124" s="104"/>
      <c r="L124" s="104"/>
      <c r="M124" s="100"/>
      <c r="N124" s="104"/>
      <c r="O124" s="104"/>
      <c r="P124" s="104"/>
      <c r="Q124" s="104"/>
    </row>
  </sheetData>
  <mergeCells count="18">
    <mergeCell ref="H1:H2"/>
    <mergeCell ref="I1:I2"/>
    <mergeCell ref="J1:J2"/>
    <mergeCell ref="K1:K2"/>
    <mergeCell ref="N1:Y1"/>
    <mergeCell ref="L1:L2"/>
    <mergeCell ref="M1:M2"/>
    <mergeCell ref="D1:D2"/>
    <mergeCell ref="A120:G120"/>
    <mergeCell ref="A119:G119"/>
    <mergeCell ref="E1:E2"/>
    <mergeCell ref="A117:G117"/>
    <mergeCell ref="A1:A2"/>
    <mergeCell ref="B1:B2"/>
    <mergeCell ref="C1:C2"/>
    <mergeCell ref="F1:F2"/>
    <mergeCell ref="G1:G2"/>
    <mergeCell ref="A118:G118"/>
  </mergeCells>
  <conditionalFormatting sqref="B5:B10">
    <cfRule type="expression" dxfId="7" priority="66">
      <formula>$O5="p"</formula>
    </cfRule>
    <cfRule type="expression" dxfId="6" priority="67">
      <formula>$O5="k"</formula>
    </cfRule>
    <cfRule type="expression" dxfId="5" priority="68">
      <formula>$N5="odrzucenie"</formula>
    </cfRule>
    <cfRule type="expression" dxfId="4" priority="69">
      <formula>$N5="rezygnacja"</formula>
    </cfRule>
  </conditionalFormatting>
  <conditionalFormatting sqref="Z3:AB120">
    <cfRule type="containsText" dxfId="3" priority="88" operator="containsText" text="fałsz">
      <formula>NOT(ISERROR(SEARCH("fałsz",Z3)))</formula>
    </cfRule>
  </conditionalFormatting>
  <conditionalFormatting sqref="Z3:AC120">
    <cfRule type="cellIs" dxfId="2" priority="86" operator="equal">
      <formula>FALSE</formula>
    </cfRule>
  </conditionalFormatting>
  <conditionalFormatting sqref="AC122">
    <cfRule type="cellIs" dxfId="1" priority="96" operator="equal">
      <formula>FALSE</formula>
    </cfRule>
  </conditionalFormatting>
  <conditionalFormatting sqref="S70:T70 T71:T116">
    <cfRule type="expression" dxfId="0" priority="1">
      <formula>$Q70="odrzucenie"</formula>
    </cfRule>
  </conditionalFormatting>
  <dataValidations count="3">
    <dataValidation type="list" allowBlank="1" showInputMessage="1" showErrorMessage="1" sqref="C70:C73" xr:uid="{5A9DE9DE-B257-4A7A-9651-CA9CF0C30459}">
      <formula1>"N,W"</formula1>
    </dataValidation>
    <dataValidation type="list" allowBlank="1" showInputMessage="1" showErrorMessage="1" sqref="C11:C116" xr:uid="{00000000-0002-0000-0100-000001000000}">
      <formula1>"N,K,W"</formula1>
    </dataValidation>
    <dataValidation type="list" allowBlank="1" showInputMessage="1" showErrorMessage="1" sqref="G3:G116" xr:uid="{00000000-0002-0000-0100-000000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9" scale="38" fitToHeight="0" orientation="landscape" horizontalDpi="4294967295" verticalDpi="4294967295" r:id="rId1"/>
  <headerFooter>
    <oddHeader>&amp;LWojewództwo świętokrzyskie - zadania powiatowe lista podstawowa</oddHeader>
    <oddFooter>Strona &amp;P z &amp;N</oddFooter>
  </headerFooter>
  <ignoredErrors>
    <ignoredError sqref="N117:Y117" formulaRange="1"/>
    <ignoredError sqref="E63" numberStoredAsText="1"/>
    <ignoredError sqref="S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pow podst</vt:lpstr>
      <vt:lpstr>'pow podst'!Obszar_wydruku</vt:lpstr>
      <vt:lpstr>'pow podst'!Tytuły_wydruku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Bielicka Marzena</dc:creator>
  <cp:lastModifiedBy>Wzorek, Robert</cp:lastModifiedBy>
  <cp:lastPrinted>2024-01-19T07:38:06Z</cp:lastPrinted>
  <dcterms:created xsi:type="dcterms:W3CDTF">2019-02-25T10:53:14Z</dcterms:created>
  <dcterms:modified xsi:type="dcterms:W3CDTF">2025-02-25T12:09:11Z</dcterms:modified>
</cp:coreProperties>
</file>