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3 - A RFRD 2024\"/>
    </mc:Choice>
  </mc:AlternateContent>
  <xr:revisionPtr revIDLastSave="0" documentId="8_{64084952-7A91-4495-892C-F83F76676965}" xr6:coauthVersionLast="36" xr6:coauthVersionMax="36" xr10:uidLastSave="{00000000-0000-0000-0000-000000000000}"/>
  <bookViews>
    <workbookView xWindow="0" yWindow="0" windowWidth="28800" windowHeight="11625" xr2:uid="{0E0F2CB2-0407-43B0-B06B-9595994920B2}"/>
  </bookViews>
  <sheets>
    <sheet name="gm podst" sheetId="1" r:id="rId1"/>
  </sheets>
  <definedNames>
    <definedName name="_xlnm._FilterDatabase" localSheetId="0" hidden="1">'gm podst'!$A$1:$AD$154</definedName>
    <definedName name="_xlnm.Print_Area" localSheetId="0">'gm podst'!$A$1:$Z$159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4" i="1" l="1"/>
  <c r="Y154" i="1"/>
  <c r="X154" i="1"/>
  <c r="W154" i="1"/>
  <c r="V154" i="1"/>
  <c r="U154" i="1"/>
  <c r="S154" i="1"/>
  <c r="R154" i="1"/>
  <c r="Q154" i="1"/>
  <c r="P154" i="1"/>
  <c r="O154" i="1"/>
  <c r="K154" i="1"/>
  <c r="I154" i="1"/>
  <c r="Z153" i="1"/>
  <c r="Y153" i="1"/>
  <c r="X153" i="1"/>
  <c r="W153" i="1"/>
  <c r="V153" i="1"/>
  <c r="U153" i="1"/>
  <c r="S153" i="1"/>
  <c r="R153" i="1"/>
  <c r="Q153" i="1"/>
  <c r="P153" i="1"/>
  <c r="O153" i="1"/>
  <c r="L153" i="1"/>
  <c r="AB153" i="1" s="1"/>
  <c r="K153" i="1"/>
  <c r="I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L152" i="1"/>
  <c r="AB152" i="1" s="1"/>
  <c r="K152" i="1"/>
  <c r="I152" i="1"/>
  <c r="Z151" i="1"/>
  <c r="Y151" i="1"/>
  <c r="X151" i="1"/>
  <c r="W151" i="1"/>
  <c r="V151" i="1"/>
  <c r="U151" i="1"/>
  <c r="S151" i="1"/>
  <c r="R151" i="1"/>
  <c r="Q151" i="1"/>
  <c r="P151" i="1"/>
  <c r="O151" i="1"/>
  <c r="K151" i="1"/>
  <c r="I151" i="1"/>
  <c r="AC150" i="1"/>
  <c r="AB150" i="1"/>
  <c r="AA150" i="1"/>
  <c r="T150" i="1"/>
  <c r="T154" i="1" s="1"/>
  <c r="L150" i="1"/>
  <c r="M150" i="1" s="1"/>
  <c r="M154" i="1" s="1"/>
  <c r="L149" i="1"/>
  <c r="L151" i="1" s="1"/>
  <c r="AD148" i="1"/>
  <c r="AC148" i="1"/>
  <c r="AB148" i="1"/>
  <c r="AA148" i="1"/>
  <c r="T148" i="1"/>
  <c r="AD147" i="1"/>
  <c r="AC147" i="1"/>
  <c r="AB147" i="1"/>
  <c r="T147" i="1"/>
  <c r="AA147" i="1" s="1"/>
  <c r="AC146" i="1"/>
  <c r="AB146" i="1"/>
  <c r="AA146" i="1"/>
  <c r="T146" i="1"/>
  <c r="M146" i="1"/>
  <c r="L146" i="1"/>
  <c r="AD146" i="1" s="1"/>
  <c r="AD145" i="1"/>
  <c r="AC145" i="1"/>
  <c r="AB145" i="1"/>
  <c r="AA145" i="1"/>
  <c r="AD144" i="1"/>
  <c r="AB144" i="1"/>
  <c r="AC144" i="1" s="1"/>
  <c r="AA144" i="1"/>
  <c r="T144" i="1"/>
  <c r="AD143" i="1"/>
  <c r="AC143" i="1"/>
  <c r="AB143" i="1"/>
  <c r="AA143" i="1"/>
  <c r="T143" i="1"/>
  <c r="AD142" i="1"/>
  <c r="AB142" i="1"/>
  <c r="AC142" i="1" s="1"/>
  <c r="AA142" i="1"/>
  <c r="AD141" i="1"/>
  <c r="AC141" i="1"/>
  <c r="AB141" i="1"/>
  <c r="T141" i="1"/>
  <c r="AA141" i="1" s="1"/>
  <c r="AD140" i="1"/>
  <c r="AC140" i="1"/>
  <c r="AB140" i="1"/>
  <c r="AA140" i="1"/>
  <c r="T140" i="1"/>
  <c r="AD139" i="1"/>
  <c r="AB139" i="1"/>
  <c r="AC139" i="1" s="1"/>
  <c r="AA139" i="1"/>
  <c r="T139" i="1"/>
  <c r="T138" i="1"/>
  <c r="AD137" i="1"/>
  <c r="AB137" i="1"/>
  <c r="AC137" i="1" s="1"/>
  <c r="AA137" i="1"/>
  <c r="AD136" i="1"/>
  <c r="AB136" i="1"/>
  <c r="AC136" i="1" s="1"/>
  <c r="T136" i="1"/>
  <c r="AA136" i="1" s="1"/>
  <c r="AD135" i="1"/>
  <c r="AC135" i="1"/>
  <c r="AB135" i="1"/>
  <c r="AA135" i="1"/>
  <c r="T135" i="1"/>
  <c r="AD134" i="1"/>
  <c r="AC134" i="1"/>
  <c r="AB134" i="1"/>
  <c r="T134" i="1"/>
  <c r="AA134" i="1" s="1"/>
  <c r="AD133" i="1"/>
  <c r="AC133" i="1"/>
  <c r="AB133" i="1"/>
  <c r="AA133" i="1"/>
  <c r="T133" i="1"/>
  <c r="AD132" i="1"/>
  <c r="AB132" i="1"/>
  <c r="AC132" i="1" s="1"/>
  <c r="AA132" i="1"/>
  <c r="T132" i="1"/>
  <c r="AD131" i="1"/>
  <c r="AC131" i="1"/>
  <c r="AB131" i="1"/>
  <c r="AA131" i="1"/>
  <c r="T131" i="1"/>
  <c r="AD130" i="1"/>
  <c r="AB130" i="1"/>
  <c r="AC130" i="1" s="1"/>
  <c r="T130" i="1"/>
  <c r="AA130" i="1" s="1"/>
  <c r="AD129" i="1"/>
  <c r="AC129" i="1"/>
  <c r="AB129" i="1"/>
  <c r="AA129" i="1"/>
  <c r="T129" i="1"/>
  <c r="AD128" i="1"/>
  <c r="AC128" i="1"/>
  <c r="AB128" i="1"/>
  <c r="T128" i="1"/>
  <c r="AA128" i="1" s="1"/>
  <c r="AD127" i="1"/>
  <c r="AC127" i="1"/>
  <c r="AB127" i="1"/>
  <c r="AA127" i="1"/>
  <c r="T127" i="1"/>
  <c r="AD126" i="1"/>
  <c r="AB126" i="1"/>
  <c r="AC126" i="1" s="1"/>
  <c r="AA126" i="1"/>
  <c r="T126" i="1"/>
  <c r="AD125" i="1"/>
  <c r="AC125" i="1"/>
  <c r="AB125" i="1"/>
  <c r="AA125" i="1"/>
  <c r="AD124" i="1"/>
  <c r="AC124" i="1"/>
  <c r="AB124" i="1"/>
  <c r="AA124" i="1"/>
  <c r="T124" i="1"/>
  <c r="AD123" i="1"/>
  <c r="AC123" i="1"/>
  <c r="AB123" i="1"/>
  <c r="T123" i="1"/>
  <c r="AA123" i="1" s="1"/>
  <c r="AD122" i="1"/>
  <c r="AC122" i="1"/>
  <c r="AB122" i="1"/>
  <c r="AA122" i="1"/>
  <c r="T122" i="1"/>
  <c r="AD121" i="1"/>
  <c r="AB121" i="1"/>
  <c r="AC121" i="1" s="1"/>
  <c r="AA121" i="1"/>
  <c r="T121" i="1"/>
  <c r="AD120" i="1"/>
  <c r="AC120" i="1"/>
  <c r="AB120" i="1"/>
  <c r="AA120" i="1"/>
  <c r="T120" i="1"/>
  <c r="AD119" i="1"/>
  <c r="AB119" i="1"/>
  <c r="AC119" i="1" s="1"/>
  <c r="AA119" i="1"/>
  <c r="AD118" i="1"/>
  <c r="AC118" i="1"/>
  <c r="AB118" i="1"/>
  <c r="T118" i="1"/>
  <c r="AA118" i="1" s="1"/>
  <c r="AD117" i="1"/>
  <c r="AC117" i="1"/>
  <c r="AB117" i="1"/>
  <c r="AA117" i="1"/>
  <c r="T117" i="1"/>
  <c r="AD116" i="1"/>
  <c r="AB116" i="1"/>
  <c r="AC116" i="1" s="1"/>
  <c r="AA116" i="1"/>
  <c r="T116" i="1"/>
  <c r="AD115" i="1"/>
  <c r="AC115" i="1"/>
  <c r="AB115" i="1"/>
  <c r="AA115" i="1"/>
  <c r="T115" i="1"/>
  <c r="AD114" i="1"/>
  <c r="AB114" i="1"/>
  <c r="AC114" i="1" s="1"/>
  <c r="T114" i="1"/>
  <c r="AA114" i="1" s="1"/>
  <c r="AD113" i="1"/>
  <c r="AC113" i="1"/>
  <c r="AB113" i="1"/>
  <c r="AA113" i="1"/>
  <c r="T113" i="1"/>
  <c r="AD112" i="1"/>
  <c r="AC112" i="1"/>
  <c r="AB112" i="1"/>
  <c r="AA112" i="1"/>
  <c r="AD111" i="1"/>
  <c r="AB111" i="1"/>
  <c r="AC111" i="1" s="1"/>
  <c r="AA111" i="1"/>
  <c r="T111" i="1"/>
  <c r="AD110" i="1"/>
  <c r="AC110" i="1"/>
  <c r="AB110" i="1"/>
  <c r="AA110" i="1"/>
  <c r="AD109" i="1"/>
  <c r="AC109" i="1"/>
  <c r="AB109" i="1"/>
  <c r="AA109" i="1"/>
  <c r="AD108" i="1"/>
  <c r="AC108" i="1"/>
  <c r="AB108" i="1"/>
  <c r="AA108" i="1"/>
  <c r="T108" i="1"/>
  <c r="AD107" i="1"/>
  <c r="AB107" i="1"/>
  <c r="AC107" i="1" s="1"/>
  <c r="AA107" i="1"/>
  <c r="T107" i="1"/>
  <c r="AD106" i="1"/>
  <c r="AC106" i="1"/>
  <c r="AB106" i="1"/>
  <c r="AA106" i="1"/>
  <c r="T106" i="1"/>
  <c r="AD105" i="1"/>
  <c r="AB105" i="1"/>
  <c r="AC105" i="1" s="1"/>
  <c r="T105" i="1"/>
  <c r="AA105" i="1" s="1"/>
  <c r="AD104" i="1"/>
  <c r="AC104" i="1"/>
  <c r="AB104" i="1"/>
  <c r="AA104" i="1"/>
  <c r="T104" i="1"/>
  <c r="AD103" i="1"/>
  <c r="AC103" i="1"/>
  <c r="AB103" i="1"/>
  <c r="T103" i="1"/>
  <c r="AA103" i="1" s="1"/>
  <c r="AD102" i="1"/>
  <c r="AC102" i="1"/>
  <c r="AB102" i="1"/>
  <c r="AA102" i="1"/>
  <c r="T102" i="1"/>
  <c r="AD101" i="1"/>
  <c r="AB101" i="1"/>
  <c r="AC101" i="1" s="1"/>
  <c r="AA101" i="1"/>
  <c r="T101" i="1"/>
  <c r="AD100" i="1"/>
  <c r="AC100" i="1"/>
  <c r="AB100" i="1"/>
  <c r="AA100" i="1"/>
  <c r="T100" i="1"/>
  <c r="AD99" i="1"/>
  <c r="AB99" i="1"/>
  <c r="AC99" i="1" s="1"/>
  <c r="AA99" i="1"/>
  <c r="AD98" i="1"/>
  <c r="AC98" i="1"/>
  <c r="AB98" i="1"/>
  <c r="T98" i="1"/>
  <c r="AA98" i="1" s="1"/>
  <c r="AD97" i="1"/>
  <c r="AC97" i="1"/>
  <c r="AB97" i="1"/>
  <c r="AA97" i="1"/>
  <c r="T97" i="1"/>
  <c r="AD96" i="1"/>
  <c r="AB96" i="1"/>
  <c r="AC96" i="1" s="1"/>
  <c r="AA96" i="1"/>
  <c r="T96" i="1"/>
  <c r="AD95" i="1"/>
  <c r="AC95" i="1"/>
  <c r="AB95" i="1"/>
  <c r="AA95" i="1"/>
  <c r="T95" i="1"/>
  <c r="AD94" i="1"/>
  <c r="AB94" i="1"/>
  <c r="AC94" i="1" s="1"/>
  <c r="T94" i="1"/>
  <c r="AA94" i="1" s="1"/>
  <c r="AD93" i="1"/>
  <c r="AB93" i="1"/>
  <c r="AC93" i="1" s="1"/>
  <c r="AA93" i="1"/>
  <c r="T93" i="1"/>
  <c r="AD92" i="1"/>
  <c r="AC92" i="1"/>
  <c r="AB92" i="1"/>
  <c r="AA92" i="1"/>
  <c r="T92" i="1"/>
  <c r="AD91" i="1"/>
  <c r="AC91" i="1"/>
  <c r="AB91" i="1"/>
  <c r="T91" i="1"/>
  <c r="AA91" i="1" s="1"/>
  <c r="AD90" i="1"/>
  <c r="AB90" i="1"/>
  <c r="AC90" i="1" s="1"/>
  <c r="AA90" i="1"/>
  <c r="T90" i="1"/>
  <c r="AD89" i="1"/>
  <c r="AC89" i="1"/>
  <c r="AB89" i="1"/>
  <c r="AA89" i="1"/>
  <c r="T89" i="1"/>
  <c r="AD88" i="1"/>
  <c r="AC88" i="1"/>
  <c r="AB88" i="1"/>
  <c r="T88" i="1"/>
  <c r="AA88" i="1" s="1"/>
  <c r="AD87" i="1"/>
  <c r="AB87" i="1"/>
  <c r="AC87" i="1" s="1"/>
  <c r="AA87" i="1"/>
  <c r="AD86" i="1"/>
  <c r="AC86" i="1"/>
  <c r="AB86" i="1"/>
  <c r="T86" i="1"/>
  <c r="AA86" i="1" s="1"/>
  <c r="AD85" i="1"/>
  <c r="AB85" i="1"/>
  <c r="AC85" i="1" s="1"/>
  <c r="AA85" i="1"/>
  <c r="T85" i="1"/>
  <c r="AD84" i="1"/>
  <c r="AC84" i="1"/>
  <c r="AB84" i="1"/>
  <c r="AA84" i="1"/>
  <c r="T84" i="1"/>
  <c r="AD83" i="1"/>
  <c r="AC83" i="1"/>
  <c r="AB83" i="1"/>
  <c r="T83" i="1"/>
  <c r="AA83" i="1" s="1"/>
  <c r="AD82" i="1"/>
  <c r="AB82" i="1"/>
  <c r="AC82" i="1" s="1"/>
  <c r="AA82" i="1"/>
  <c r="T82" i="1"/>
  <c r="AD81" i="1"/>
  <c r="AC81" i="1"/>
  <c r="AB81" i="1"/>
  <c r="AA81" i="1"/>
  <c r="T81" i="1"/>
  <c r="AD80" i="1"/>
  <c r="AC80" i="1"/>
  <c r="AB80" i="1"/>
  <c r="AA80" i="1"/>
  <c r="AD79" i="1"/>
  <c r="AC79" i="1"/>
  <c r="AB79" i="1"/>
  <c r="AA79" i="1"/>
  <c r="T79" i="1"/>
  <c r="AD78" i="1"/>
  <c r="AC78" i="1"/>
  <c r="AB78" i="1"/>
  <c r="T78" i="1"/>
  <c r="AA78" i="1" s="1"/>
  <c r="AD77" i="1"/>
  <c r="AB77" i="1"/>
  <c r="AC77" i="1" s="1"/>
  <c r="AA77" i="1"/>
  <c r="T77" i="1"/>
  <c r="AD76" i="1"/>
  <c r="AC76" i="1"/>
  <c r="AB76" i="1"/>
  <c r="AA76" i="1"/>
  <c r="T76" i="1"/>
  <c r="AD75" i="1"/>
  <c r="AC75" i="1"/>
  <c r="AB75" i="1"/>
  <c r="AA75" i="1"/>
  <c r="AD74" i="1"/>
  <c r="AC74" i="1"/>
  <c r="AB74" i="1"/>
  <c r="AA74" i="1"/>
  <c r="T74" i="1"/>
  <c r="AD73" i="1"/>
  <c r="AC73" i="1"/>
  <c r="AB73" i="1"/>
  <c r="T73" i="1"/>
  <c r="AA73" i="1" s="1"/>
  <c r="AD72" i="1"/>
  <c r="AB72" i="1"/>
  <c r="AC72" i="1" s="1"/>
  <c r="AA72" i="1"/>
  <c r="T72" i="1"/>
  <c r="AD71" i="1"/>
  <c r="AC71" i="1"/>
  <c r="AB71" i="1"/>
  <c r="AA71" i="1"/>
  <c r="T71" i="1"/>
  <c r="AD70" i="1"/>
  <c r="AC70" i="1"/>
  <c r="AB70" i="1"/>
  <c r="T70" i="1"/>
  <c r="AA70" i="1" s="1"/>
  <c r="AD69" i="1"/>
  <c r="AB69" i="1"/>
  <c r="AC69" i="1" s="1"/>
  <c r="AA69" i="1"/>
  <c r="T69" i="1"/>
  <c r="AD68" i="1"/>
  <c r="AC68" i="1"/>
  <c r="AB68" i="1"/>
  <c r="AA68" i="1"/>
  <c r="T68" i="1"/>
  <c r="AD67" i="1"/>
  <c r="AC67" i="1"/>
  <c r="AB67" i="1"/>
  <c r="T67" i="1"/>
  <c r="AA67" i="1" s="1"/>
  <c r="AD66" i="1"/>
  <c r="AB66" i="1"/>
  <c r="AC66" i="1" s="1"/>
  <c r="AA66" i="1"/>
  <c r="T66" i="1"/>
  <c r="AD65" i="1"/>
  <c r="AC65" i="1"/>
  <c r="AB65" i="1"/>
  <c r="AA65" i="1"/>
  <c r="T65" i="1"/>
  <c r="AD64" i="1"/>
  <c r="AC64" i="1"/>
  <c r="AB64" i="1"/>
  <c r="T64" i="1"/>
  <c r="AA64" i="1" s="1"/>
  <c r="AD63" i="1"/>
  <c r="AB63" i="1"/>
  <c r="AC63" i="1" s="1"/>
  <c r="AA63" i="1"/>
  <c r="T63" i="1"/>
  <c r="AD62" i="1"/>
  <c r="AC62" i="1"/>
  <c r="AB62" i="1"/>
  <c r="AA62" i="1"/>
  <c r="T62" i="1"/>
  <c r="AD61" i="1"/>
  <c r="AC61" i="1"/>
  <c r="AB61" i="1"/>
  <c r="T61" i="1"/>
  <c r="AA61" i="1" s="1"/>
  <c r="AD60" i="1"/>
  <c r="AB60" i="1"/>
  <c r="AC60" i="1" s="1"/>
  <c r="AA60" i="1"/>
  <c r="T60" i="1"/>
  <c r="AD59" i="1"/>
  <c r="AC59" i="1"/>
  <c r="AB59" i="1"/>
  <c r="AA59" i="1"/>
  <c r="AD58" i="1"/>
  <c r="AB58" i="1"/>
  <c r="AC58" i="1" s="1"/>
  <c r="AA58" i="1"/>
  <c r="AD57" i="1"/>
  <c r="AC57" i="1"/>
  <c r="AB57" i="1"/>
  <c r="AA57" i="1"/>
  <c r="AD56" i="1"/>
  <c r="AC56" i="1"/>
  <c r="AB56" i="1"/>
  <c r="AA56" i="1"/>
  <c r="AD55" i="1"/>
  <c r="AB55" i="1"/>
  <c r="AC55" i="1" s="1"/>
  <c r="AA55" i="1"/>
  <c r="AD54" i="1"/>
  <c r="AC54" i="1"/>
  <c r="AB54" i="1"/>
  <c r="AA54" i="1"/>
  <c r="AD53" i="1"/>
  <c r="AC53" i="1"/>
  <c r="AB53" i="1"/>
  <c r="AA53" i="1"/>
  <c r="AD52" i="1"/>
  <c r="AB52" i="1"/>
  <c r="AC52" i="1" s="1"/>
  <c r="AA52" i="1"/>
  <c r="T52" i="1"/>
  <c r="AD51" i="1"/>
  <c r="AC51" i="1"/>
  <c r="AB51" i="1"/>
  <c r="AA51" i="1"/>
  <c r="AD50" i="1"/>
  <c r="AB50" i="1"/>
  <c r="AC50" i="1" s="1"/>
  <c r="AA50" i="1"/>
  <c r="AD49" i="1"/>
  <c r="AC49" i="1"/>
  <c r="AB49" i="1"/>
  <c r="T49" i="1"/>
  <c r="AD48" i="1"/>
  <c r="AB48" i="1"/>
  <c r="AC48" i="1" s="1"/>
  <c r="AA48" i="1"/>
  <c r="AD47" i="1"/>
  <c r="AC47" i="1"/>
  <c r="AB47" i="1"/>
  <c r="AA47" i="1"/>
  <c r="AD46" i="1"/>
  <c r="AC46" i="1"/>
  <c r="AB46" i="1"/>
  <c r="AA46" i="1"/>
  <c r="AD45" i="1"/>
  <c r="AB45" i="1"/>
  <c r="AC45" i="1" s="1"/>
  <c r="AA45" i="1"/>
  <c r="AD44" i="1"/>
  <c r="AC44" i="1"/>
  <c r="AB44" i="1"/>
  <c r="AA44" i="1"/>
  <c r="AD43" i="1"/>
  <c r="AC43" i="1"/>
  <c r="AB43" i="1"/>
  <c r="AA43" i="1"/>
  <c r="AD42" i="1"/>
  <c r="AB42" i="1"/>
  <c r="AC42" i="1" s="1"/>
  <c r="AA42" i="1"/>
  <c r="AD41" i="1"/>
  <c r="AC41" i="1"/>
  <c r="AB41" i="1"/>
  <c r="AA41" i="1"/>
  <c r="AD40" i="1"/>
  <c r="AC40" i="1"/>
  <c r="AB40" i="1"/>
  <c r="AA40" i="1"/>
  <c r="AD39" i="1"/>
  <c r="AB39" i="1"/>
  <c r="AC39" i="1" s="1"/>
  <c r="AA39" i="1"/>
  <c r="AD38" i="1"/>
  <c r="AC38" i="1"/>
  <c r="AB38" i="1"/>
  <c r="AA38" i="1"/>
  <c r="AD37" i="1"/>
  <c r="AC37" i="1"/>
  <c r="AB37" i="1"/>
  <c r="AA37" i="1"/>
  <c r="AD36" i="1"/>
  <c r="AB36" i="1"/>
  <c r="AC36" i="1" s="1"/>
  <c r="AA36" i="1"/>
  <c r="AD35" i="1"/>
  <c r="AC35" i="1"/>
  <c r="AB35" i="1"/>
  <c r="AA35" i="1"/>
  <c r="AD34" i="1"/>
  <c r="AB34" i="1"/>
  <c r="AC34" i="1" s="1"/>
  <c r="AA34" i="1"/>
  <c r="AD33" i="1"/>
  <c r="AB33" i="1"/>
  <c r="AC33" i="1" s="1"/>
  <c r="AA33" i="1"/>
  <c r="AD32" i="1"/>
  <c r="AC32" i="1"/>
  <c r="AB32" i="1"/>
  <c r="AA32" i="1"/>
  <c r="AD31" i="1"/>
  <c r="AB31" i="1"/>
  <c r="AC31" i="1" s="1"/>
  <c r="AA31" i="1"/>
  <c r="AD30" i="1"/>
  <c r="AB30" i="1"/>
  <c r="AC30" i="1" s="1"/>
  <c r="AA30" i="1"/>
  <c r="AD29" i="1"/>
  <c r="AC29" i="1"/>
  <c r="AB29" i="1"/>
  <c r="AA29" i="1"/>
  <c r="AD28" i="1"/>
  <c r="AB28" i="1"/>
  <c r="AC28" i="1" s="1"/>
  <c r="AA28" i="1"/>
  <c r="AD27" i="1"/>
  <c r="AB27" i="1"/>
  <c r="AC27" i="1" s="1"/>
  <c r="AA27" i="1"/>
  <c r="AD26" i="1"/>
  <c r="AC26" i="1"/>
  <c r="AB26" i="1"/>
  <c r="AA26" i="1"/>
  <c r="AD25" i="1"/>
  <c r="AB25" i="1"/>
  <c r="AC25" i="1" s="1"/>
  <c r="AA25" i="1"/>
  <c r="AD24" i="1"/>
  <c r="AB24" i="1"/>
  <c r="AC24" i="1" s="1"/>
  <c r="AA24" i="1"/>
  <c r="AD23" i="1"/>
  <c r="AC23" i="1"/>
  <c r="AB23" i="1"/>
  <c r="AA23" i="1"/>
  <c r="AD22" i="1"/>
  <c r="AB22" i="1"/>
  <c r="AC22" i="1" s="1"/>
  <c r="AA22" i="1"/>
  <c r="AD21" i="1"/>
  <c r="AB21" i="1"/>
  <c r="AC21" i="1" s="1"/>
  <c r="AA21" i="1"/>
  <c r="AD20" i="1"/>
  <c r="AC20" i="1"/>
  <c r="AB20" i="1"/>
  <c r="AA20" i="1"/>
  <c r="AD19" i="1"/>
  <c r="AB19" i="1"/>
  <c r="AC19" i="1" s="1"/>
  <c r="AA19" i="1"/>
  <c r="AD18" i="1"/>
  <c r="AB18" i="1"/>
  <c r="AC18" i="1" s="1"/>
  <c r="AA18" i="1"/>
  <c r="AD17" i="1"/>
  <c r="AC17" i="1"/>
  <c r="AB17" i="1"/>
  <c r="AA17" i="1"/>
  <c r="AD16" i="1"/>
  <c r="AB16" i="1"/>
  <c r="AC16" i="1" s="1"/>
  <c r="AA16" i="1"/>
  <c r="AD15" i="1"/>
  <c r="AB15" i="1"/>
  <c r="AC15" i="1" s="1"/>
  <c r="AA15" i="1"/>
  <c r="AD14" i="1"/>
  <c r="AC14" i="1"/>
  <c r="AB14" i="1"/>
  <c r="AA14" i="1"/>
  <c r="AD13" i="1"/>
  <c r="AB13" i="1"/>
  <c r="AC13" i="1" s="1"/>
  <c r="AA13" i="1"/>
  <c r="AD12" i="1"/>
  <c r="AB12" i="1"/>
  <c r="AC12" i="1" s="1"/>
  <c r="AA12" i="1"/>
  <c r="AD11" i="1"/>
  <c r="AC11" i="1"/>
  <c r="AB11" i="1"/>
  <c r="AA11" i="1"/>
  <c r="AD10" i="1"/>
  <c r="AB10" i="1"/>
  <c r="AC10" i="1" s="1"/>
  <c r="AA10" i="1"/>
  <c r="AD9" i="1"/>
  <c r="AB9" i="1"/>
  <c r="AC9" i="1" s="1"/>
  <c r="AA9" i="1"/>
  <c r="AC8" i="1"/>
  <c r="AB8" i="1"/>
  <c r="AA8" i="1"/>
  <c r="M8" i="1"/>
  <c r="AD8" i="1" s="1"/>
  <c r="AD7" i="1"/>
  <c r="AB7" i="1"/>
  <c r="AC7" i="1" s="1"/>
  <c r="AA7" i="1"/>
  <c r="AD6" i="1"/>
  <c r="AC6" i="1"/>
  <c r="AB6" i="1"/>
  <c r="AA6" i="1"/>
  <c r="AD5" i="1"/>
  <c r="AC5" i="1"/>
  <c r="AB5" i="1"/>
  <c r="AA5" i="1"/>
  <c r="AD4" i="1"/>
  <c r="AB4" i="1"/>
  <c r="AC4" i="1" s="1"/>
  <c r="AA4" i="1"/>
  <c r="M4" i="1"/>
  <c r="AD3" i="1"/>
  <c r="AB3" i="1"/>
  <c r="AC3" i="1" s="1"/>
  <c r="AA3" i="1"/>
  <c r="T151" i="1" l="1"/>
  <c r="AA151" i="1" s="1"/>
  <c r="AB151" i="1"/>
  <c r="M149" i="1"/>
  <c r="M151" i="1" s="1"/>
  <c r="AD151" i="1" s="1"/>
  <c r="AD150" i="1"/>
  <c r="AA152" i="1"/>
  <c r="T153" i="1"/>
  <c r="AA153" i="1" s="1"/>
  <c r="L154" i="1"/>
  <c r="AD149" i="1"/>
  <c r="M152" i="1"/>
  <c r="AD152" i="1" s="1"/>
  <c r="T149" i="1"/>
  <c r="AA149" i="1"/>
  <c r="AA49" i="1"/>
  <c r="AB149" i="1"/>
  <c r="AC149" i="1" s="1"/>
  <c r="M153" i="1" l="1"/>
  <c r="AD153" i="1" s="1"/>
  <c r="AB154" i="1"/>
  <c r="AA154" i="1"/>
  <c r="AD154" i="1"/>
</calcChain>
</file>

<file path=xl/sharedStrings.xml><?xml version="1.0" encoding="utf-8"?>
<sst xmlns="http://schemas.openxmlformats.org/spreadsheetml/2006/main" count="1072" uniqueCount="467">
  <si>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</si>
  <si>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</si>
  <si>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</si>
  <si>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</si>
  <si>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</si>
  <si>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</si>
  <si>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</si>
  <si>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</si>
  <si>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</si>
  <si>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</si>
  <si>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</si>
  <si>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</si>
  <si>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</si>
  <si>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</si>
  <si>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</si>
  <si>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</si>
  <si>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</si>
  <si>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</si>
  <si>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</si>
  <si>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</si>
  <si>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</si>
  <si>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</si>
  <si>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</si>
  <si>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</si>
  <si>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</si>
  <si>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</si>
  <si>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</si>
  <si>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</si>
  <si>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Przebudowa ul. Staszica w msc. Bobrza na odcinku dł. ok. 600 m wraz z przebudową mostu nad rzeką Bobrza </t>
  </si>
  <si>
    <t>P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</si>
  <si>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</si>
  <si>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</si>
  <si>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</si>
  <si>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</si>
  <si>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</si>
  <si>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</si>
  <si>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</si>
  <si>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</si>
  <si>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</si>
  <si>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</si>
  <si>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</si>
  <si>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</si>
  <si>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</si>
  <si>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</si>
  <si>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</si>
  <si>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</si>
  <si>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</si>
  <si>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</si>
  <si>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</si>
  <si>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</si>
  <si>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</si>
  <si>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</si>
  <si>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</si>
  <si>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</si>
  <si>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</si>
  <si>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</si>
  <si>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</si>
  <si>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Rozbudowa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</si>
  <si>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</si>
  <si>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</si>
  <si>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</si>
  <si>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</si>
  <si>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</si>
  <si>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</si>
  <si>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</si>
  <si>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</si>
  <si>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</si>
  <si>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</si>
  <si>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</si>
  <si>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</si>
  <si>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</si>
  <si>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</si>
  <si>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</si>
  <si>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</si>
  <si>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</si>
  <si>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</si>
  <si>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</si>
  <si>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</si>
  <si>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</si>
  <si>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</si>
  <si>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</si>
  <si>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</si>
  <si>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</si>
  <si>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</si>
  <si>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</si>
  <si>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</si>
  <si>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</si>
  <si>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</si>
  <si>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</si>
  <si>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</si>
  <si>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</si>
  <si>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</si>
  <si>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</si>
  <si>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</si>
  <si>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</si>
  <si>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</si>
  <si>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</si>
  <si>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</si>
  <si>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</si>
  <si>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</si>
  <si>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</si>
  <si>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</si>
  <si>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</si>
  <si>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</si>
  <si>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</si>
  <si>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</si>
  <si>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</si>
  <si>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</si>
  <si>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</si>
  <si>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</si>
  <si>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</si>
  <si>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</si>
  <si>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</si>
  <si>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Przebudowa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</si>
  <si>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</si>
  <si>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</si>
  <si>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</si>
  <si>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</si>
  <si>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</si>
  <si>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</si>
  <si>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</si>
  <si>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</si>
  <si>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</si>
  <si>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</si>
  <si>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</si>
  <si>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</si>
  <si>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</si>
  <si>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</si>
  <si>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</si>
  <si>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</si>
  <si>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</si>
  <si>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</si>
  <si>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</si>
  <si>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</si>
  <si>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</si>
  <si>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</si>
  <si>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</si>
  <si>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</si>
  <si>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</si>
  <si>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</si>
  <si>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</si>
  <si>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</si>
  <si>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</si>
  <si>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</si>
  <si>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</si>
  <si>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</si>
  <si>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</si>
  <si>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</si>
  <si>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</si>
  <si>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</si>
  <si>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</si>
  <si>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</si>
  <si>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</si>
  <si>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</si>
  <si>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</si>
  <si>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</si>
  <si>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</si>
  <si>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</si>
  <si>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</si>
  <si>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</si>
  <si>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</si>
  <si>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</si>
  <si>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</si>
  <si>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</si>
  <si>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</si>
  <si>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</si>
  <si>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</si>
  <si>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</si>
  <si>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</si>
  <si>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</si>
  <si>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</si>
  <si>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</si>
  <si>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</si>
  <si>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</si>
  <si>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</si>
  <si>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</si>
  <si>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</si>
  <si>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</si>
  <si>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</si>
  <si>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</si>
  <si>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</si>
  <si>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</si>
  <si>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</si>
  <si>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</si>
  <si>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</si>
  <si>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
rezygnacja
z realizacji zadania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</si>
  <si>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</si>
  <si>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</si>
  <si>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</si>
  <si>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</si>
  <si>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</si>
  <si>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</si>
  <si>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</si>
  <si>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</si>
  <si>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</si>
  <si>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</si>
  <si>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</si>
  <si>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</si>
  <si>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</si>
  <si>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</si>
  <si>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</si>
  <si>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</si>
  <si>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</si>
  <si>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</si>
  <si>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</si>
  <si>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</si>
  <si>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</si>
  <si>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</si>
  <si>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</si>
  <si>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</si>
  <si>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</si>
  <si>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</si>
  <si>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</si>
  <si>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</si>
  <si>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</si>
  <si>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</si>
  <si>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</si>
  <si>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</si>
  <si>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</si>
  <si>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</si>
  <si>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</si>
  <si>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</si>
  <si>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</si>
  <si>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</si>
  <si>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</si>
  <si>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</si>
  <si>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</si>
  <si>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</si>
  <si>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</si>
  <si>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</si>
  <si>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</si>
  <si>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Żemiki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</si>
  <si>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</si>
  <si>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</si>
  <si>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</si>
  <si>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</si>
  <si>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</si>
  <si>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</si>
  <si>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</si>
  <si>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</si>
  <si>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</si>
  <si>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</si>
  <si>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</si>
  <si>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</si>
  <si>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</si>
  <si>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</si>
  <si>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</si>
  <si>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</si>
  <si>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</si>
  <si>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</si>
  <si>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</si>
  <si>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</si>
  <si>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</si>
  <si>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</si>
  <si>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</si>
  <si>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</si>
  <si>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</si>
  <si>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</si>
  <si>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</si>
  <si>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</si>
  <si>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</si>
  <si>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</si>
  <si>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</si>
  <si>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</si>
  <si>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</si>
  <si>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</si>
  <si>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</si>
  <si>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</si>
  <si>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</si>
  <si>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</si>
  <si>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</si>
  <si>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</si>
  <si>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</si>
  <si>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</si>
  <si>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</si>
  <si>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</si>
  <si>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</si>
  <si>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</si>
  <si>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</si>
  <si>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</si>
  <si>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</si>
  <si>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</si>
  <si>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</si>
  <si>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</si>
  <si>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</si>
  <si>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</si>
  <si>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</si>
  <si>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</si>
  <si>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</si>
  <si>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</si>
  <si>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
rezygnacja
z realizacji zadania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</si>
  <si>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</si>
  <si>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</si>
  <si>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</si>
  <si>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</si>
  <si>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</si>
  <si>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</si>
  <si>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</si>
  <si>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</si>
  <si>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</si>
  <si>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</si>
  <si>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</si>
  <si>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</si>
  <si>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</si>
  <si>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</si>
  <si>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</si>
  <si>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</si>
  <si>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</si>
  <si>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</si>
  <si>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</si>
  <si>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</si>
  <si>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</si>
  <si>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</si>
  <si>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</si>
  <si>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</si>
  <si>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</si>
  <si>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</si>
  <si>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</si>
  <si>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</si>
  <si>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</si>
  <si>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</si>
  <si>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</si>
  <si>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</si>
  <si>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</si>
  <si>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</si>
  <si>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</si>
  <si>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</si>
  <si>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</si>
  <si>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</si>
  <si>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</si>
  <si>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</si>
  <si>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</si>
  <si>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</si>
  <si>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</si>
  <si>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</si>
  <si>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</si>
  <si>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</si>
  <si>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</si>
  <si>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</si>
  <si>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</si>
  <si>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</si>
  <si>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</si>
  <si>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</si>
  <si>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</si>
  <si>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</si>
  <si>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</si>
  <si>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</si>
  <si>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</si>
  <si>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</si>
  <si>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</si>
  <si>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</si>
  <si>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</si>
  <si>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</si>
  <si>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</si>
  <si>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</si>
  <si>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</si>
  <si>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</si>
  <si>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</si>
  <si>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</si>
  <si>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</si>
  <si>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</si>
  <si>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</si>
  <si>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</si>
  <si>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</si>
  <si>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</si>
  <si>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</si>
  <si>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</si>
  <si>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</si>
  <si>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</si>
  <si>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</si>
  <si>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</si>
  <si>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</si>
  <si>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</si>
  <si>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</si>
  <si>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</si>
  <si>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</si>
  <si>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</si>
  <si>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</si>
  <si>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</si>
  <si>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</si>
  <si>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</si>
  <si>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</si>
  <si>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</si>
  <si>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
rezygnacja
z realizacji zadania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</si>
  <si>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</si>
  <si>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</si>
  <si>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</si>
  <si>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</si>
  <si>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</si>
  <si>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</si>
  <si>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</si>
  <si>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</si>
  <si>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</si>
  <si>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</si>
  <si>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</si>
  <si>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</si>
  <si>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</si>
  <si>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</si>
  <si>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</si>
  <si>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</si>
  <si>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</si>
  <si>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</si>
  <si>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</si>
  <si>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</si>
  <si>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</si>
  <si>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</si>
  <si>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</si>
  <si>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</si>
  <si>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</si>
  <si>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</si>
  <si>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</si>
  <si>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</si>
  <si>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</si>
  <si>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</si>
  <si>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</si>
  <si>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</si>
  <si>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</si>
  <si>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</si>
  <si>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</si>
  <si>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</si>
  <si>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</si>
  <si>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</si>
  <si>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</si>
  <si>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</si>
  <si>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</si>
  <si>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Żemiki w km 0+000 do km 1+615</t>
  </si>
  <si>
    <t>52/A/2024
rezygnacja
z realizacji zadania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</si>
  <si>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</si>
  <si>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</si>
  <si>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</si>
  <si>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</si>
  <si>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</si>
  <si>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</si>
  <si>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</si>
  <si>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</si>
  <si>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</si>
  <si>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Bliczy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</si>
  <si>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</si>
  <si>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</si>
  <si>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</si>
  <si>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</si>
  <si>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</si>
  <si>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</si>
  <si>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</si>
  <si>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</si>
  <si>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</si>
  <si>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</si>
  <si>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</si>
  <si>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</si>
  <si>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</si>
  <si>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</si>
  <si>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</si>
  <si>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240/A/2024</t>
  </si>
  <si>
    <t>Remont drogi gminnej - ul. Lenartowska w Starachowicach</t>
  </si>
  <si>
    <t>148*</t>
  </si>
  <si>
    <t>173/A/2024</t>
  </si>
  <si>
    <t>Budowa i rozbudowa drogi gminnej nr 302121T - ul. Północnej na odcinku od skrzyżowania z ul. Las Rzeczki do skrzyżowania z ul. lłżecką w Ostrowcu Świętokrzyskim</t>
  </si>
  <si>
    <t>07.2024 10.2025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</si>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</sst>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right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</cellXfs>
  <cellStyles count="4">
    <cellStyle name="Dziesiętny" xfId="1" builtinId="3"/>
    <cellStyle name="Normalny" xfId="0" builtinId="0"/>
    <cellStyle name="Normalny 3" xfId="3" xr:uid="{43A6BEE8-1EBF-44CD-B773-E26071D9F891}"/>
    <cellStyle name="Procentowy 2" xfId="2" xr:uid="{08854FCC-864C-4535-8C6D-25951C377D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055C-B16F-44C6-B945-2B727C1FB5FB}">
  <sheetPr>
    <pageSetUpPr fitToPage="1"/>
  </sheetPr>
  <dimension ref="A1:AD159"/>
  <sheetViews>
    <sheetView showGridLines="0" tabSelected="1" view="pageBreakPreview" zoomScaleNormal="100" zoomScaleSheetLayoutView="100" zoomScalePageLayoutView="90" workbookViewId="0">
      <selection sqref="A1:A2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37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9" customWidth="1"/>
    <col min="15" max="18" width="11.7109375" customWidth="1"/>
    <col min="19" max="22" width="15.7109375" customWidth="1"/>
    <col min="23" max="26" width="11.7109375" customWidth="1"/>
    <col min="27" max="29" width="15.7109375" style="6" customWidth="1"/>
    <col min="30" max="30" width="15.7109375" customWidth="1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24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2604033</v>
      </c>
      <c r="F3" s="13" t="s">
        <v>22</v>
      </c>
      <c r="G3" s="13" t="s">
        <v>23</v>
      </c>
      <c r="H3" s="15" t="s">
        <v>24</v>
      </c>
      <c r="I3" s="16">
        <v>1.2050000000000001</v>
      </c>
      <c r="J3" s="15" t="s">
        <v>25</v>
      </c>
      <c r="K3" s="17">
        <v>5500277.5899999999</v>
      </c>
      <c r="L3" s="18">
        <v>2582020</v>
      </c>
      <c r="M3" s="19">
        <v>2918257.59</v>
      </c>
      <c r="N3" s="20">
        <v>0.7</v>
      </c>
      <c r="O3" s="21">
        <v>0</v>
      </c>
      <c r="P3" s="21">
        <v>0</v>
      </c>
      <c r="Q3" s="21">
        <v>0</v>
      </c>
      <c r="R3" s="22">
        <v>105000</v>
      </c>
      <c r="S3" s="22">
        <v>1148000</v>
      </c>
      <c r="T3" s="22">
        <v>1329020</v>
      </c>
      <c r="U3" s="23"/>
      <c r="V3" s="23"/>
      <c r="W3" s="23"/>
      <c r="X3" s="23"/>
      <c r="Y3" s="23"/>
      <c r="Z3" s="23"/>
      <c r="AA3" s="9" t="b">
        <f>L3=SUM(O3:Z3)</f>
        <v>1</v>
      </c>
      <c r="AB3" s="24">
        <f>ROUND(L3/K3,4)</f>
        <v>0.46939999999999998</v>
      </c>
      <c r="AC3" s="25" t="b">
        <f>AB3=N3</f>
        <v>0</v>
      </c>
      <c r="AD3" s="25" t="b">
        <f>K3=L3+M3</f>
        <v>1</v>
      </c>
    </row>
    <row r="4" spans="1:30" ht="24" x14ac:dyDescent="0.25">
      <c r="A4" s="10">
        <v>2</v>
      </c>
      <c r="B4" s="26" t="s">
        <v>26</v>
      </c>
      <c r="C4" s="12" t="s">
        <v>20</v>
      </c>
      <c r="D4" s="27" t="s">
        <v>27</v>
      </c>
      <c r="E4" s="14">
        <v>2604102</v>
      </c>
      <c r="F4" s="28" t="s">
        <v>22</v>
      </c>
      <c r="G4" s="29" t="s">
        <v>28</v>
      </c>
      <c r="H4" s="30" t="s">
        <v>29</v>
      </c>
      <c r="I4" s="31">
        <v>0.6</v>
      </c>
      <c r="J4" s="32" t="s">
        <v>30</v>
      </c>
      <c r="K4" s="33">
        <v>4214651</v>
      </c>
      <c r="L4" s="34">
        <v>2379982</v>
      </c>
      <c r="M4" s="19">
        <f>K4-L4</f>
        <v>1834669</v>
      </c>
      <c r="N4" s="35">
        <v>0.7</v>
      </c>
      <c r="O4" s="36">
        <v>0</v>
      </c>
      <c r="P4" s="36">
        <v>0</v>
      </c>
      <c r="Q4" s="36">
        <v>0</v>
      </c>
      <c r="R4" s="37">
        <v>0</v>
      </c>
      <c r="S4" s="37">
        <v>56000</v>
      </c>
      <c r="T4" s="38">
        <v>2323982</v>
      </c>
      <c r="U4" s="38"/>
      <c r="V4" s="23"/>
      <c r="W4" s="23"/>
      <c r="X4" s="23"/>
      <c r="Y4" s="23"/>
      <c r="Z4" s="23"/>
      <c r="AA4" s="9" t="b">
        <f>L4=SUM(O4:Z4)</f>
        <v>1</v>
      </c>
      <c r="AB4" s="24">
        <f>ROUND(L4/K4,4)</f>
        <v>0.56469999999999998</v>
      </c>
      <c r="AC4" s="25" t="b">
        <f>AB4=N4</f>
        <v>0</v>
      </c>
      <c r="AD4" s="25" t="b">
        <f>K4=L4+M4</f>
        <v>1</v>
      </c>
    </row>
    <row r="5" spans="1:30" x14ac:dyDescent="0.25">
      <c r="A5" s="10">
        <v>3</v>
      </c>
      <c r="B5" s="26" t="s">
        <v>31</v>
      </c>
      <c r="C5" s="12" t="s">
        <v>20</v>
      </c>
      <c r="D5" s="27" t="s">
        <v>21</v>
      </c>
      <c r="E5" s="14">
        <v>2604033</v>
      </c>
      <c r="F5" s="28" t="s">
        <v>22</v>
      </c>
      <c r="G5" s="29" t="s">
        <v>32</v>
      </c>
      <c r="H5" s="30" t="s">
        <v>24</v>
      </c>
      <c r="I5" s="31">
        <v>0.99099999999999999</v>
      </c>
      <c r="J5" s="32" t="s">
        <v>33</v>
      </c>
      <c r="K5" s="33">
        <v>3299561.69</v>
      </c>
      <c r="L5" s="34">
        <v>2309693</v>
      </c>
      <c r="M5" s="19">
        <v>989868.69</v>
      </c>
      <c r="N5" s="35">
        <v>0.7</v>
      </c>
      <c r="O5" s="36">
        <v>0</v>
      </c>
      <c r="P5" s="36">
        <v>0</v>
      </c>
      <c r="Q5" s="36">
        <v>0</v>
      </c>
      <c r="R5" s="37">
        <v>0</v>
      </c>
      <c r="S5" s="37">
        <v>717644</v>
      </c>
      <c r="T5" s="38">
        <v>1592049</v>
      </c>
      <c r="U5" s="38"/>
      <c r="V5" s="23"/>
      <c r="W5" s="23"/>
      <c r="X5" s="23"/>
      <c r="Y5" s="23"/>
      <c r="Z5" s="23"/>
      <c r="AA5" s="9" t="b">
        <f>L5=SUM(O5:Z5)</f>
        <v>1</v>
      </c>
      <c r="AB5" s="24">
        <f>ROUND(L5/K5,4)</f>
        <v>0.7</v>
      </c>
      <c r="AC5" s="25" t="b">
        <f>AB5=N5</f>
        <v>1</v>
      </c>
      <c r="AD5" s="25" t="b">
        <f>K5=L5+M5</f>
        <v>1</v>
      </c>
    </row>
    <row r="6" spans="1:30" x14ac:dyDescent="0.25">
      <c r="A6" s="10">
        <v>4</v>
      </c>
      <c r="B6" s="26" t="s">
        <v>34</v>
      </c>
      <c r="C6" s="12" t="s">
        <v>20</v>
      </c>
      <c r="D6" s="27" t="s">
        <v>35</v>
      </c>
      <c r="E6" s="14">
        <v>2604192</v>
      </c>
      <c r="F6" s="28" t="s">
        <v>22</v>
      </c>
      <c r="G6" s="29" t="s">
        <v>36</v>
      </c>
      <c r="H6" s="30" t="s">
        <v>24</v>
      </c>
      <c r="I6" s="39">
        <v>0.95699999999999996</v>
      </c>
      <c r="J6" s="32" t="s">
        <v>37</v>
      </c>
      <c r="K6" s="33">
        <v>3487143.69</v>
      </c>
      <c r="L6" s="34">
        <v>2441000</v>
      </c>
      <c r="M6" s="19">
        <v>1046143.69</v>
      </c>
      <c r="N6" s="35">
        <v>0.7</v>
      </c>
      <c r="O6" s="36">
        <v>0</v>
      </c>
      <c r="P6" s="36">
        <v>0</v>
      </c>
      <c r="Q6" s="36">
        <v>0</v>
      </c>
      <c r="R6" s="37">
        <v>0</v>
      </c>
      <c r="S6" s="40">
        <v>700000</v>
      </c>
      <c r="T6" s="41">
        <v>1741000</v>
      </c>
      <c r="U6" s="38"/>
      <c r="V6" s="23"/>
      <c r="W6" s="23"/>
      <c r="X6" s="23"/>
      <c r="Y6" s="23"/>
      <c r="Z6" s="23"/>
      <c r="AA6" s="9" t="b">
        <f>L6=SUM(O6:Z6)</f>
        <v>1</v>
      </c>
      <c r="AB6" s="24">
        <f>ROUND(L6/K6,4)</f>
        <v>0.7</v>
      </c>
      <c r="AC6" s="25" t="b">
        <f>AB6=N6</f>
        <v>1</v>
      </c>
      <c r="AD6" s="25" t="b">
        <f>K6=L6+M6</f>
        <v>1</v>
      </c>
    </row>
    <row r="7" spans="1:30" ht="24" x14ac:dyDescent="0.25">
      <c r="A7" s="10">
        <v>5</v>
      </c>
      <c r="B7" s="26" t="s">
        <v>38</v>
      </c>
      <c r="C7" s="12" t="s">
        <v>20</v>
      </c>
      <c r="D7" s="27" t="s">
        <v>39</v>
      </c>
      <c r="E7" s="14">
        <v>2601013</v>
      </c>
      <c r="F7" s="28" t="s">
        <v>40</v>
      </c>
      <c r="G7" s="29" t="s">
        <v>41</v>
      </c>
      <c r="H7" s="30" t="s">
        <v>24</v>
      </c>
      <c r="I7" s="31">
        <v>0.93600000000000005</v>
      </c>
      <c r="J7" s="32" t="s">
        <v>42</v>
      </c>
      <c r="K7" s="33">
        <v>8228764.8600000003</v>
      </c>
      <c r="L7" s="34">
        <v>5760135</v>
      </c>
      <c r="M7" s="19">
        <v>2468629.8600000003</v>
      </c>
      <c r="N7" s="35">
        <v>0.7</v>
      </c>
      <c r="O7" s="36">
        <v>0</v>
      </c>
      <c r="P7" s="36">
        <v>0</v>
      </c>
      <c r="Q7" s="36">
        <v>0</v>
      </c>
      <c r="R7" s="37">
        <v>0</v>
      </c>
      <c r="S7" s="37">
        <v>288006</v>
      </c>
      <c r="T7" s="38">
        <v>3456081</v>
      </c>
      <c r="U7" s="38">
        <v>2016048</v>
      </c>
      <c r="V7" s="23"/>
      <c r="W7" s="23"/>
      <c r="X7" s="23"/>
      <c r="Y7" s="23"/>
      <c r="Z7" s="23"/>
      <c r="AA7" s="9" t="b">
        <f t="shared" ref="AA7:AA70" si="0">L7=SUM(O7:Z7)</f>
        <v>1</v>
      </c>
      <c r="AB7" s="24">
        <f t="shared" ref="AB7:AB70" si="1">ROUND(L7/K7,4)</f>
        <v>0.7</v>
      </c>
      <c r="AC7" s="25" t="b">
        <f t="shared" ref="AC7:AC70" si="2">AB7=N7</f>
        <v>1</v>
      </c>
      <c r="AD7" s="25" t="b">
        <f t="shared" ref="AD7:AD70" si="3">K7=L7+M7</f>
        <v>1</v>
      </c>
    </row>
    <row r="8" spans="1:30" x14ac:dyDescent="0.25">
      <c r="A8" s="10">
        <v>6</v>
      </c>
      <c r="B8" s="26" t="s">
        <v>43</v>
      </c>
      <c r="C8" s="12" t="s">
        <v>20</v>
      </c>
      <c r="D8" s="27" t="s">
        <v>35</v>
      </c>
      <c r="E8" s="42">
        <v>2604192</v>
      </c>
      <c r="F8" s="28" t="s">
        <v>22</v>
      </c>
      <c r="G8" s="29" t="s">
        <v>44</v>
      </c>
      <c r="H8" s="30" t="s">
        <v>29</v>
      </c>
      <c r="I8" s="31">
        <v>0.22800000000000001</v>
      </c>
      <c r="J8" s="32" t="s">
        <v>37</v>
      </c>
      <c r="K8" s="33">
        <v>1353050.91</v>
      </c>
      <c r="L8" s="34">
        <v>943748</v>
      </c>
      <c r="M8" s="19">
        <f>K8-L8</f>
        <v>409302.90999999992</v>
      </c>
      <c r="N8" s="35">
        <v>0.7</v>
      </c>
      <c r="O8" s="36">
        <v>0</v>
      </c>
      <c r="P8" s="36">
        <v>0</v>
      </c>
      <c r="Q8" s="37">
        <v>0</v>
      </c>
      <c r="R8" s="37">
        <v>0</v>
      </c>
      <c r="S8" s="37">
        <v>140000</v>
      </c>
      <c r="T8" s="38">
        <v>803748</v>
      </c>
      <c r="U8" s="38"/>
      <c r="V8" s="23"/>
      <c r="W8" s="23"/>
      <c r="X8" s="23"/>
      <c r="Y8" s="23"/>
      <c r="Z8" s="23"/>
      <c r="AA8" s="9" t="b">
        <f t="shared" si="0"/>
        <v>1</v>
      </c>
      <c r="AB8" s="24">
        <f t="shared" si="1"/>
        <v>0.69750000000000001</v>
      </c>
      <c r="AC8" s="25" t="b">
        <f t="shared" si="2"/>
        <v>0</v>
      </c>
      <c r="AD8" s="25" t="b">
        <f t="shared" si="3"/>
        <v>1</v>
      </c>
    </row>
    <row r="9" spans="1:30" ht="36" x14ac:dyDescent="0.25">
      <c r="A9" s="10">
        <v>7</v>
      </c>
      <c r="B9" s="26" t="s">
        <v>45</v>
      </c>
      <c r="C9" s="12" t="s">
        <v>20</v>
      </c>
      <c r="D9" s="27" t="s">
        <v>46</v>
      </c>
      <c r="E9" s="14">
        <v>2605033</v>
      </c>
      <c r="F9" s="28" t="s">
        <v>47</v>
      </c>
      <c r="G9" s="29" t="s">
        <v>48</v>
      </c>
      <c r="H9" s="30" t="s">
        <v>29</v>
      </c>
      <c r="I9" s="31">
        <v>0.48799999999999999</v>
      </c>
      <c r="J9" s="32" t="s">
        <v>49</v>
      </c>
      <c r="K9" s="33">
        <v>5611222.3600000003</v>
      </c>
      <c r="L9" s="34">
        <v>3927855</v>
      </c>
      <c r="M9" s="19">
        <v>1683367.3600000003</v>
      </c>
      <c r="N9" s="35">
        <v>0.7</v>
      </c>
      <c r="O9" s="36">
        <v>0</v>
      </c>
      <c r="P9" s="36">
        <v>0</v>
      </c>
      <c r="Q9" s="36">
        <v>0</v>
      </c>
      <c r="R9" s="37">
        <v>0</v>
      </c>
      <c r="S9" s="37">
        <v>1750000</v>
      </c>
      <c r="T9" s="38">
        <v>2177855</v>
      </c>
      <c r="U9" s="38"/>
      <c r="V9" s="23"/>
      <c r="W9" s="23"/>
      <c r="X9" s="23"/>
      <c r="Y9" s="23"/>
      <c r="Z9" s="23"/>
      <c r="AA9" s="9" t="b">
        <f t="shared" si="0"/>
        <v>1</v>
      </c>
      <c r="AB9" s="24">
        <f t="shared" si="1"/>
        <v>0.7</v>
      </c>
      <c r="AC9" s="25" t="b">
        <f t="shared" si="2"/>
        <v>1</v>
      </c>
      <c r="AD9" s="25" t="b">
        <f t="shared" si="3"/>
        <v>1</v>
      </c>
    </row>
    <row r="10" spans="1:30" ht="24" x14ac:dyDescent="0.25">
      <c r="A10" s="10">
        <v>8</v>
      </c>
      <c r="B10" s="26" t="s">
        <v>50</v>
      </c>
      <c r="C10" s="12" t="s">
        <v>20</v>
      </c>
      <c r="D10" s="27" t="s">
        <v>51</v>
      </c>
      <c r="E10" s="14">
        <v>2608043</v>
      </c>
      <c r="F10" s="28" t="s">
        <v>52</v>
      </c>
      <c r="G10" s="29" t="s">
        <v>53</v>
      </c>
      <c r="H10" s="30" t="s">
        <v>24</v>
      </c>
      <c r="I10" s="31">
        <v>0.41599999999999998</v>
      </c>
      <c r="J10" s="32" t="s">
        <v>37</v>
      </c>
      <c r="K10" s="33">
        <v>2860435.52</v>
      </c>
      <c r="L10" s="34">
        <v>1716261</v>
      </c>
      <c r="M10" s="19">
        <v>1144174.52</v>
      </c>
      <c r="N10" s="35">
        <v>0.6</v>
      </c>
      <c r="O10" s="36">
        <v>0</v>
      </c>
      <c r="P10" s="36">
        <v>0</v>
      </c>
      <c r="Q10" s="36">
        <v>0</v>
      </c>
      <c r="R10" s="37">
        <v>0</v>
      </c>
      <c r="S10" s="37">
        <v>817627</v>
      </c>
      <c r="T10" s="38">
        <v>898634</v>
      </c>
      <c r="U10" s="38"/>
      <c r="V10" s="23"/>
      <c r="W10" s="23"/>
      <c r="X10" s="23"/>
      <c r="Y10" s="23"/>
      <c r="Z10" s="23"/>
      <c r="AA10" s="9" t="b">
        <f t="shared" si="0"/>
        <v>1</v>
      </c>
      <c r="AB10" s="24">
        <f t="shared" si="1"/>
        <v>0.6</v>
      </c>
      <c r="AC10" s="25" t="b">
        <f t="shared" si="2"/>
        <v>1</v>
      </c>
      <c r="AD10" s="25" t="b">
        <f t="shared" si="3"/>
        <v>1</v>
      </c>
    </row>
    <row r="11" spans="1:30" ht="24" x14ac:dyDescent="0.25">
      <c r="A11" s="10">
        <v>9</v>
      </c>
      <c r="B11" s="26" t="s">
        <v>54</v>
      </c>
      <c r="C11" s="12" t="s">
        <v>20</v>
      </c>
      <c r="D11" s="27" t="s">
        <v>55</v>
      </c>
      <c r="E11" s="42">
        <v>2610053</v>
      </c>
      <c r="F11" s="28" t="s">
        <v>56</v>
      </c>
      <c r="G11" s="29" t="s">
        <v>57</v>
      </c>
      <c r="H11" s="30" t="s">
        <v>24</v>
      </c>
      <c r="I11" s="31">
        <v>0.22</v>
      </c>
      <c r="J11" s="32" t="s">
        <v>58</v>
      </c>
      <c r="K11" s="33">
        <v>1144300</v>
      </c>
      <c r="L11" s="34">
        <v>741312</v>
      </c>
      <c r="M11" s="19">
        <v>402988</v>
      </c>
      <c r="N11" s="35">
        <v>0.7</v>
      </c>
      <c r="O11" s="36">
        <v>0</v>
      </c>
      <c r="P11" s="36">
        <v>0</v>
      </c>
      <c r="Q11" s="37">
        <v>0</v>
      </c>
      <c r="R11" s="37">
        <v>0</v>
      </c>
      <c r="S11" s="38">
        <v>46494</v>
      </c>
      <c r="T11" s="38">
        <v>694818</v>
      </c>
      <c r="U11" s="38"/>
      <c r="V11" s="23"/>
      <c r="W11" s="23"/>
      <c r="X11" s="23"/>
      <c r="Y11" s="23"/>
      <c r="Z11" s="23"/>
      <c r="AA11" s="9" t="b">
        <f t="shared" si="0"/>
        <v>1</v>
      </c>
      <c r="AB11" s="24">
        <f t="shared" si="1"/>
        <v>0.64780000000000004</v>
      </c>
      <c r="AC11" s="25" t="b">
        <f t="shared" si="2"/>
        <v>0</v>
      </c>
      <c r="AD11" s="25" t="b">
        <f t="shared" si="3"/>
        <v>1</v>
      </c>
    </row>
    <row r="12" spans="1:30" ht="24" x14ac:dyDescent="0.25">
      <c r="A12" s="10">
        <v>10</v>
      </c>
      <c r="B12" s="26" t="s">
        <v>59</v>
      </c>
      <c r="C12" s="12" t="s">
        <v>20</v>
      </c>
      <c r="D12" s="27" t="s">
        <v>21</v>
      </c>
      <c r="E12" s="42">
        <v>2604033</v>
      </c>
      <c r="F12" s="28" t="s">
        <v>22</v>
      </c>
      <c r="G12" s="29" t="s">
        <v>60</v>
      </c>
      <c r="H12" s="30" t="s">
        <v>24</v>
      </c>
      <c r="I12" s="31">
        <v>0.56999999999999995</v>
      </c>
      <c r="J12" s="32" t="s">
        <v>61</v>
      </c>
      <c r="K12" s="33">
        <v>3116577.25</v>
      </c>
      <c r="L12" s="34">
        <v>2179466</v>
      </c>
      <c r="M12" s="19">
        <v>937111.25</v>
      </c>
      <c r="N12" s="35">
        <v>0.7</v>
      </c>
      <c r="O12" s="36">
        <v>0</v>
      </c>
      <c r="P12" s="36">
        <v>0</v>
      </c>
      <c r="Q12" s="37">
        <v>0</v>
      </c>
      <c r="R12" s="37">
        <v>0</v>
      </c>
      <c r="S12" s="37">
        <v>280000</v>
      </c>
      <c r="T12" s="38">
        <v>280000</v>
      </c>
      <c r="U12" s="38">
        <v>1619466</v>
      </c>
      <c r="V12" s="23"/>
      <c r="W12" s="23"/>
      <c r="X12" s="23"/>
      <c r="Y12" s="23"/>
      <c r="Z12" s="23"/>
      <c r="AA12" s="9" t="b">
        <f t="shared" si="0"/>
        <v>1</v>
      </c>
      <c r="AB12" s="24">
        <f t="shared" si="1"/>
        <v>0.69930000000000003</v>
      </c>
      <c r="AC12" s="25" t="b">
        <f t="shared" si="2"/>
        <v>0</v>
      </c>
      <c r="AD12" s="25" t="b">
        <f t="shared" si="3"/>
        <v>1</v>
      </c>
    </row>
    <row r="13" spans="1:30" ht="24" x14ac:dyDescent="0.25">
      <c r="A13" s="10">
        <v>11</v>
      </c>
      <c r="B13" s="26" t="s">
        <v>62</v>
      </c>
      <c r="C13" s="12" t="s">
        <v>20</v>
      </c>
      <c r="D13" s="27" t="s">
        <v>39</v>
      </c>
      <c r="E13" s="42">
        <v>2601013</v>
      </c>
      <c r="F13" s="28" t="s">
        <v>40</v>
      </c>
      <c r="G13" s="29" t="s">
        <v>63</v>
      </c>
      <c r="H13" s="30" t="s">
        <v>24</v>
      </c>
      <c r="I13" s="31">
        <v>0.71099999999999997</v>
      </c>
      <c r="J13" s="32" t="s">
        <v>64</v>
      </c>
      <c r="K13" s="33">
        <v>13661621.9</v>
      </c>
      <c r="L13" s="34">
        <v>9563135</v>
      </c>
      <c r="M13" s="19">
        <v>4098486.9000000004</v>
      </c>
      <c r="N13" s="35">
        <v>0.7</v>
      </c>
      <c r="O13" s="36">
        <v>0</v>
      </c>
      <c r="P13" s="36">
        <v>0</v>
      </c>
      <c r="Q13" s="36">
        <v>0</v>
      </c>
      <c r="R13" s="37">
        <v>0</v>
      </c>
      <c r="S13" s="37">
        <v>483800</v>
      </c>
      <c r="T13" s="38">
        <v>4837998</v>
      </c>
      <c r="U13" s="38">
        <v>4241337</v>
      </c>
      <c r="V13" s="23"/>
      <c r="W13" s="23"/>
      <c r="X13" s="23"/>
      <c r="Y13" s="23"/>
      <c r="Z13" s="23"/>
      <c r="AA13" s="9" t="b">
        <f t="shared" si="0"/>
        <v>1</v>
      </c>
      <c r="AB13" s="24">
        <f t="shared" si="1"/>
        <v>0.7</v>
      </c>
      <c r="AC13" s="25" t="b">
        <f t="shared" si="2"/>
        <v>1</v>
      </c>
      <c r="AD13" s="25" t="b">
        <f t="shared" si="3"/>
        <v>1</v>
      </c>
    </row>
    <row r="14" spans="1:30" ht="48" x14ac:dyDescent="0.25">
      <c r="A14" s="10">
        <v>12</v>
      </c>
      <c r="B14" s="26" t="s">
        <v>65</v>
      </c>
      <c r="C14" s="12" t="s">
        <v>20</v>
      </c>
      <c r="D14" s="27" t="s">
        <v>66</v>
      </c>
      <c r="E14" s="42">
        <v>2608022</v>
      </c>
      <c r="F14" s="28" t="s">
        <v>52</v>
      </c>
      <c r="G14" s="29" t="s">
        <v>67</v>
      </c>
      <c r="H14" s="30" t="s">
        <v>29</v>
      </c>
      <c r="I14" s="31">
        <v>1.61</v>
      </c>
      <c r="J14" s="32" t="s">
        <v>68</v>
      </c>
      <c r="K14" s="33">
        <v>4760328</v>
      </c>
      <c r="L14" s="34">
        <v>2380164</v>
      </c>
      <c r="M14" s="19">
        <v>2380164</v>
      </c>
      <c r="N14" s="35">
        <v>0.5</v>
      </c>
      <c r="O14" s="36">
        <v>0</v>
      </c>
      <c r="P14" s="36">
        <v>0</v>
      </c>
      <c r="Q14" s="36">
        <v>0</v>
      </c>
      <c r="R14" s="37">
        <v>0</v>
      </c>
      <c r="S14" s="37">
        <v>104550</v>
      </c>
      <c r="T14" s="38">
        <v>2275614</v>
      </c>
      <c r="U14" s="38"/>
      <c r="V14" s="23"/>
      <c r="W14" s="23"/>
      <c r="X14" s="23"/>
      <c r="Y14" s="23"/>
      <c r="Z14" s="23"/>
      <c r="AA14" s="9" t="b">
        <f t="shared" si="0"/>
        <v>1</v>
      </c>
      <c r="AB14" s="24">
        <f t="shared" si="1"/>
        <v>0.5</v>
      </c>
      <c r="AC14" s="25" t="b">
        <f t="shared" si="2"/>
        <v>1</v>
      </c>
      <c r="AD14" s="25" t="b">
        <f t="shared" si="3"/>
        <v>1</v>
      </c>
    </row>
    <row r="15" spans="1:30" ht="24" x14ac:dyDescent="0.25">
      <c r="A15" s="10">
        <v>13</v>
      </c>
      <c r="B15" s="26" t="s">
        <v>69</v>
      </c>
      <c r="C15" s="12" t="s">
        <v>20</v>
      </c>
      <c r="D15" s="27" t="s">
        <v>70</v>
      </c>
      <c r="E15" s="42">
        <v>2609033</v>
      </c>
      <c r="F15" s="28" t="s">
        <v>71</v>
      </c>
      <c r="G15" s="29" t="s">
        <v>72</v>
      </c>
      <c r="H15" s="30" t="s">
        <v>24</v>
      </c>
      <c r="I15" s="31">
        <v>0.997</v>
      </c>
      <c r="J15" s="32" t="s">
        <v>73</v>
      </c>
      <c r="K15" s="33">
        <v>1666313.37</v>
      </c>
      <c r="L15" s="34">
        <v>1166419</v>
      </c>
      <c r="M15" s="19">
        <v>499894.37000000011</v>
      </c>
      <c r="N15" s="35">
        <v>0.7</v>
      </c>
      <c r="O15" s="36">
        <v>0</v>
      </c>
      <c r="P15" s="36">
        <v>0</v>
      </c>
      <c r="Q15" s="36">
        <v>0</v>
      </c>
      <c r="R15" s="37">
        <v>0</v>
      </c>
      <c r="S15" s="37">
        <v>700</v>
      </c>
      <c r="T15" s="38">
        <v>1165719</v>
      </c>
      <c r="U15" s="38"/>
      <c r="V15" s="23"/>
      <c r="W15" s="23"/>
      <c r="X15" s="23"/>
      <c r="Y15" s="23"/>
      <c r="Z15" s="23"/>
      <c r="AA15" s="9" t="b">
        <f t="shared" si="0"/>
        <v>1</v>
      </c>
      <c r="AB15" s="24">
        <f t="shared" si="1"/>
        <v>0.7</v>
      </c>
      <c r="AC15" s="25" t="b">
        <f t="shared" si="2"/>
        <v>1</v>
      </c>
      <c r="AD15" s="25" t="b">
        <f t="shared" si="3"/>
        <v>1</v>
      </c>
    </row>
    <row r="16" spans="1:30" ht="24" x14ac:dyDescent="0.25">
      <c r="A16" s="10">
        <v>14</v>
      </c>
      <c r="B16" s="26" t="s">
        <v>74</v>
      </c>
      <c r="C16" s="12" t="s">
        <v>20</v>
      </c>
      <c r="D16" s="27" t="s">
        <v>75</v>
      </c>
      <c r="E16" s="42">
        <v>2609022</v>
      </c>
      <c r="F16" s="28" t="s">
        <v>71</v>
      </c>
      <c r="G16" s="29" t="s">
        <v>76</v>
      </c>
      <c r="H16" s="30" t="s">
        <v>24</v>
      </c>
      <c r="I16" s="31">
        <v>0.42899999999999999</v>
      </c>
      <c r="J16" s="32" t="s">
        <v>77</v>
      </c>
      <c r="K16" s="33">
        <v>1153377.19</v>
      </c>
      <c r="L16" s="34">
        <v>743797</v>
      </c>
      <c r="M16" s="19">
        <v>409580.18999999994</v>
      </c>
      <c r="N16" s="35">
        <v>0.7</v>
      </c>
      <c r="O16" s="36">
        <v>0</v>
      </c>
      <c r="P16" s="36">
        <v>0</v>
      </c>
      <c r="Q16" s="37">
        <v>0</v>
      </c>
      <c r="R16" s="37">
        <v>0</v>
      </c>
      <c r="S16" s="37">
        <v>455000</v>
      </c>
      <c r="T16" s="38">
        <v>288797</v>
      </c>
      <c r="U16" s="38"/>
      <c r="V16" s="23"/>
      <c r="W16" s="23"/>
      <c r="X16" s="23"/>
      <c r="Y16" s="23"/>
      <c r="Z16" s="23"/>
      <c r="AA16" s="9" t="b">
        <f t="shared" si="0"/>
        <v>1</v>
      </c>
      <c r="AB16" s="24">
        <f t="shared" si="1"/>
        <v>0.64490000000000003</v>
      </c>
      <c r="AC16" s="25" t="b">
        <f t="shared" si="2"/>
        <v>0</v>
      </c>
      <c r="AD16" s="25" t="b">
        <f t="shared" si="3"/>
        <v>1</v>
      </c>
    </row>
    <row r="17" spans="1:30" ht="24" x14ac:dyDescent="0.25">
      <c r="A17" s="10">
        <v>15</v>
      </c>
      <c r="B17" s="26" t="s">
        <v>78</v>
      </c>
      <c r="C17" s="12" t="s">
        <v>20</v>
      </c>
      <c r="D17" s="27" t="s">
        <v>21</v>
      </c>
      <c r="E17" s="42">
        <v>2604033</v>
      </c>
      <c r="F17" s="28" t="s">
        <v>22</v>
      </c>
      <c r="G17" s="29" t="s">
        <v>79</v>
      </c>
      <c r="H17" s="30" t="s">
        <v>24</v>
      </c>
      <c r="I17" s="31">
        <v>0.84799999999999998</v>
      </c>
      <c r="J17" s="32" t="s">
        <v>80</v>
      </c>
      <c r="K17" s="33">
        <v>6254158.71</v>
      </c>
      <c r="L17" s="34">
        <v>4377911</v>
      </c>
      <c r="M17" s="19">
        <v>1876247.71</v>
      </c>
      <c r="N17" s="35">
        <v>0.7</v>
      </c>
      <c r="O17" s="36">
        <v>0</v>
      </c>
      <c r="P17" s="36">
        <v>0</v>
      </c>
      <c r="Q17" s="36">
        <v>0</v>
      </c>
      <c r="R17" s="37">
        <v>0</v>
      </c>
      <c r="S17" s="37">
        <v>24500</v>
      </c>
      <c r="T17" s="38">
        <v>224000</v>
      </c>
      <c r="U17" s="38">
        <v>4129411</v>
      </c>
      <c r="V17" s="23"/>
      <c r="W17" s="23"/>
      <c r="X17" s="23"/>
      <c r="Y17" s="23"/>
      <c r="Z17" s="23"/>
      <c r="AA17" s="9" t="b">
        <f t="shared" si="0"/>
        <v>1</v>
      </c>
      <c r="AB17" s="24">
        <f t="shared" si="1"/>
        <v>0.7</v>
      </c>
      <c r="AC17" s="25" t="b">
        <f t="shared" si="2"/>
        <v>1</v>
      </c>
      <c r="AD17" s="25" t="b">
        <f t="shared" si="3"/>
        <v>1</v>
      </c>
    </row>
    <row r="18" spans="1:30" ht="36" x14ac:dyDescent="0.25">
      <c r="A18" s="10">
        <v>16</v>
      </c>
      <c r="B18" s="26" t="s">
        <v>81</v>
      </c>
      <c r="C18" s="12" t="s">
        <v>20</v>
      </c>
      <c r="D18" s="27" t="s">
        <v>21</v>
      </c>
      <c r="E18" s="42">
        <v>2604033</v>
      </c>
      <c r="F18" s="28" t="s">
        <v>22</v>
      </c>
      <c r="G18" s="29" t="s">
        <v>82</v>
      </c>
      <c r="H18" s="30" t="s">
        <v>24</v>
      </c>
      <c r="I18" s="31">
        <v>1.0720000000000001</v>
      </c>
      <c r="J18" s="32" t="s">
        <v>83</v>
      </c>
      <c r="K18" s="33">
        <v>3613613.51</v>
      </c>
      <c r="L18" s="34">
        <v>2529529</v>
      </c>
      <c r="M18" s="19">
        <v>1084084.51</v>
      </c>
      <c r="N18" s="35">
        <v>0.7</v>
      </c>
      <c r="O18" s="36">
        <v>0</v>
      </c>
      <c r="P18" s="36">
        <v>0</v>
      </c>
      <c r="Q18" s="36">
        <v>0</v>
      </c>
      <c r="R18" s="37">
        <v>0</v>
      </c>
      <c r="S18" s="37">
        <v>1015000</v>
      </c>
      <c r="T18" s="38">
        <v>1514529</v>
      </c>
      <c r="U18" s="38"/>
      <c r="V18" s="23"/>
      <c r="W18" s="23"/>
      <c r="X18" s="23"/>
      <c r="Y18" s="23"/>
      <c r="Z18" s="23"/>
      <c r="AA18" s="9" t="b">
        <f t="shared" si="0"/>
        <v>1</v>
      </c>
      <c r="AB18" s="24">
        <f t="shared" si="1"/>
        <v>0.7</v>
      </c>
      <c r="AC18" s="25" t="b">
        <f t="shared" si="2"/>
        <v>1</v>
      </c>
      <c r="AD18" s="25" t="b">
        <f t="shared" si="3"/>
        <v>1</v>
      </c>
    </row>
    <row r="19" spans="1:30" ht="36" x14ac:dyDescent="0.25">
      <c r="A19" s="10">
        <v>17</v>
      </c>
      <c r="B19" s="26" t="s">
        <v>84</v>
      </c>
      <c r="C19" s="12" t="s">
        <v>20</v>
      </c>
      <c r="D19" s="27" t="s">
        <v>85</v>
      </c>
      <c r="E19" s="42">
        <v>2604062</v>
      </c>
      <c r="F19" s="28" t="s">
        <v>22</v>
      </c>
      <c r="G19" s="29" t="s">
        <v>86</v>
      </c>
      <c r="H19" s="30" t="s">
        <v>24</v>
      </c>
      <c r="I19" s="31">
        <v>1.135</v>
      </c>
      <c r="J19" s="32" t="s">
        <v>87</v>
      </c>
      <c r="K19" s="33">
        <v>5405656</v>
      </c>
      <c r="L19" s="34">
        <v>3783959</v>
      </c>
      <c r="M19" s="19">
        <v>1621697</v>
      </c>
      <c r="N19" s="35">
        <v>0.7</v>
      </c>
      <c r="O19" s="36">
        <v>0</v>
      </c>
      <c r="P19" s="36">
        <v>0</v>
      </c>
      <c r="Q19" s="36">
        <v>0</v>
      </c>
      <c r="R19" s="37">
        <v>0</v>
      </c>
      <c r="S19" s="37">
        <v>35000</v>
      </c>
      <c r="T19" s="38">
        <v>1918229</v>
      </c>
      <c r="U19" s="38">
        <v>1830730</v>
      </c>
      <c r="V19" s="23"/>
      <c r="W19" s="23"/>
      <c r="X19" s="23"/>
      <c r="Y19" s="23"/>
      <c r="Z19" s="23"/>
      <c r="AA19" s="9" t="b">
        <f t="shared" si="0"/>
        <v>1</v>
      </c>
      <c r="AB19" s="24">
        <f t="shared" si="1"/>
        <v>0.7</v>
      </c>
      <c r="AC19" s="25" t="b">
        <f t="shared" si="2"/>
        <v>1</v>
      </c>
      <c r="AD19" s="25" t="b">
        <f t="shared" si="3"/>
        <v>1</v>
      </c>
    </row>
    <row r="20" spans="1:30" ht="24" x14ac:dyDescent="0.25">
      <c r="A20" s="43">
        <v>18</v>
      </c>
      <c r="B20" s="44" t="s">
        <v>88</v>
      </c>
      <c r="C20" s="45" t="s">
        <v>89</v>
      </c>
      <c r="D20" s="46" t="s">
        <v>39</v>
      </c>
      <c r="E20" s="47">
        <v>2601013</v>
      </c>
      <c r="F20" s="46" t="s">
        <v>40</v>
      </c>
      <c r="G20" s="48" t="s">
        <v>90</v>
      </c>
      <c r="H20" s="46" t="s">
        <v>29</v>
      </c>
      <c r="I20" s="49">
        <v>0.214</v>
      </c>
      <c r="J20" s="48" t="s">
        <v>91</v>
      </c>
      <c r="K20" s="50">
        <v>4876056.91</v>
      </c>
      <c r="L20" s="51">
        <v>3900845</v>
      </c>
      <c r="M20" s="51">
        <v>975211.91000000015</v>
      </c>
      <c r="N20" s="52">
        <v>0.8</v>
      </c>
      <c r="O20" s="53">
        <v>0</v>
      </c>
      <c r="P20" s="53">
        <v>0</v>
      </c>
      <c r="Q20" s="54">
        <v>0</v>
      </c>
      <c r="R20" s="54">
        <v>0</v>
      </c>
      <c r="S20" s="54">
        <v>0</v>
      </c>
      <c r="T20" s="55">
        <v>3900845</v>
      </c>
      <c r="U20" s="23"/>
      <c r="V20" s="23"/>
      <c r="W20" s="23"/>
      <c r="X20" s="23"/>
      <c r="Y20" s="23"/>
      <c r="Z20" s="23"/>
      <c r="AA20" s="9" t="b">
        <f t="shared" si="0"/>
        <v>1</v>
      </c>
      <c r="AB20" s="24">
        <f t="shared" si="1"/>
        <v>0.8</v>
      </c>
      <c r="AC20" s="25" t="b">
        <f t="shared" si="2"/>
        <v>1</v>
      </c>
      <c r="AD20" s="25" t="b">
        <f t="shared" si="3"/>
        <v>1</v>
      </c>
    </row>
    <row r="21" spans="1:30" x14ac:dyDescent="0.25">
      <c r="A21" s="43">
        <v>19</v>
      </c>
      <c r="B21" s="44" t="s">
        <v>92</v>
      </c>
      <c r="C21" s="45" t="s">
        <v>89</v>
      </c>
      <c r="D21" s="46" t="s">
        <v>93</v>
      </c>
      <c r="E21" s="47">
        <v>2606032</v>
      </c>
      <c r="F21" s="46" t="s">
        <v>94</v>
      </c>
      <c r="G21" s="48" t="s">
        <v>95</v>
      </c>
      <c r="H21" s="46" t="s">
        <v>29</v>
      </c>
      <c r="I21" s="49">
        <v>1.8</v>
      </c>
      <c r="J21" s="48" t="s">
        <v>96</v>
      </c>
      <c r="K21" s="50">
        <v>1960820.98</v>
      </c>
      <c r="L21" s="51">
        <v>1568656</v>
      </c>
      <c r="M21" s="51">
        <v>392164.98</v>
      </c>
      <c r="N21" s="52">
        <v>0.8</v>
      </c>
      <c r="O21" s="53">
        <v>0</v>
      </c>
      <c r="P21" s="53">
        <v>0</v>
      </c>
      <c r="Q21" s="54">
        <v>0</v>
      </c>
      <c r="R21" s="54">
        <v>0</v>
      </c>
      <c r="S21" s="54">
        <v>0</v>
      </c>
      <c r="T21" s="55">
        <v>1568656</v>
      </c>
      <c r="U21" s="23"/>
      <c r="V21" s="23"/>
      <c r="W21" s="23"/>
      <c r="X21" s="23"/>
      <c r="Y21" s="23"/>
      <c r="Z21" s="23"/>
      <c r="AA21" s="9" t="b">
        <f t="shared" si="0"/>
        <v>1</v>
      </c>
      <c r="AB21" s="24">
        <f t="shared" si="1"/>
        <v>0.8</v>
      </c>
      <c r="AC21" s="25" t="b">
        <f t="shared" si="2"/>
        <v>1</v>
      </c>
      <c r="AD21" s="25" t="b">
        <f t="shared" si="3"/>
        <v>1</v>
      </c>
    </row>
    <row r="22" spans="1:30" ht="24" x14ac:dyDescent="0.25">
      <c r="A22" s="10">
        <v>20</v>
      </c>
      <c r="B22" s="56" t="s">
        <v>97</v>
      </c>
      <c r="C22" s="57" t="s">
        <v>98</v>
      </c>
      <c r="D22" s="58" t="s">
        <v>39</v>
      </c>
      <c r="E22" s="59">
        <v>2601013</v>
      </c>
      <c r="F22" s="58" t="s">
        <v>40</v>
      </c>
      <c r="G22" s="60" t="s">
        <v>99</v>
      </c>
      <c r="H22" s="58" t="s">
        <v>24</v>
      </c>
      <c r="I22" s="61">
        <v>0.55000000000000004</v>
      </c>
      <c r="J22" s="60" t="s">
        <v>100</v>
      </c>
      <c r="K22" s="62">
        <v>5195428.07</v>
      </c>
      <c r="L22" s="63">
        <v>4156342</v>
      </c>
      <c r="M22" s="63">
        <v>1039086.0700000003</v>
      </c>
      <c r="N22" s="64">
        <v>0.8</v>
      </c>
      <c r="O22" s="65">
        <v>0</v>
      </c>
      <c r="P22" s="65">
        <v>0</v>
      </c>
      <c r="Q22" s="66">
        <v>0</v>
      </c>
      <c r="R22" s="66">
        <v>0</v>
      </c>
      <c r="S22" s="66">
        <v>0</v>
      </c>
      <c r="T22" s="67">
        <v>415634</v>
      </c>
      <c r="U22" s="67">
        <v>2909440</v>
      </c>
      <c r="V22" s="67">
        <v>831268</v>
      </c>
      <c r="W22" s="68"/>
      <c r="X22" s="68"/>
      <c r="Y22" s="68"/>
      <c r="Z22" s="68"/>
      <c r="AA22" s="9" t="b">
        <f t="shared" si="0"/>
        <v>1</v>
      </c>
      <c r="AB22" s="24">
        <f t="shared" si="1"/>
        <v>0.8</v>
      </c>
      <c r="AC22" s="25" t="b">
        <f t="shared" si="2"/>
        <v>1</v>
      </c>
      <c r="AD22" s="25" t="b">
        <f t="shared" si="3"/>
        <v>1</v>
      </c>
    </row>
    <row r="23" spans="1:30" ht="24" x14ac:dyDescent="0.25">
      <c r="A23" s="43">
        <v>21</v>
      </c>
      <c r="B23" s="44" t="s">
        <v>101</v>
      </c>
      <c r="C23" s="45" t="s">
        <v>89</v>
      </c>
      <c r="D23" s="46" t="s">
        <v>102</v>
      </c>
      <c r="E23" s="47">
        <v>2611011</v>
      </c>
      <c r="F23" s="46" t="s">
        <v>103</v>
      </c>
      <c r="G23" s="48" t="s">
        <v>104</v>
      </c>
      <c r="H23" s="46" t="s">
        <v>105</v>
      </c>
      <c r="I23" s="49">
        <v>0.21099999999999999</v>
      </c>
      <c r="J23" s="48" t="s">
        <v>106</v>
      </c>
      <c r="K23" s="50">
        <v>839918.05</v>
      </c>
      <c r="L23" s="51">
        <v>671934</v>
      </c>
      <c r="M23" s="51">
        <v>167984.05000000005</v>
      </c>
      <c r="N23" s="52">
        <v>0.8</v>
      </c>
      <c r="O23" s="53">
        <v>0</v>
      </c>
      <c r="P23" s="53">
        <v>0</v>
      </c>
      <c r="Q23" s="54">
        <v>0</v>
      </c>
      <c r="R23" s="54">
        <v>0</v>
      </c>
      <c r="S23" s="54">
        <v>0</v>
      </c>
      <c r="T23" s="55">
        <v>671934</v>
      </c>
      <c r="U23" s="23"/>
      <c r="V23" s="23"/>
      <c r="W23" s="23"/>
      <c r="X23" s="23"/>
      <c r="Y23" s="23"/>
      <c r="Z23" s="23"/>
      <c r="AA23" s="9" t="b">
        <f t="shared" si="0"/>
        <v>1</v>
      </c>
      <c r="AB23" s="24">
        <f t="shared" si="1"/>
        <v>0.8</v>
      </c>
      <c r="AC23" s="25" t="b">
        <f t="shared" si="2"/>
        <v>1</v>
      </c>
      <c r="AD23" s="25" t="b">
        <f t="shared" si="3"/>
        <v>1</v>
      </c>
    </row>
    <row r="24" spans="1:30" ht="24" x14ac:dyDescent="0.25">
      <c r="A24" s="43">
        <v>22</v>
      </c>
      <c r="B24" s="44" t="s">
        <v>107</v>
      </c>
      <c r="C24" s="45" t="s">
        <v>89</v>
      </c>
      <c r="D24" s="46" t="s">
        <v>108</v>
      </c>
      <c r="E24" s="47">
        <v>2604133</v>
      </c>
      <c r="F24" s="46" t="s">
        <v>22</v>
      </c>
      <c r="G24" s="48" t="s">
        <v>109</v>
      </c>
      <c r="H24" s="46" t="s">
        <v>29</v>
      </c>
      <c r="I24" s="49">
        <v>0.91300000000000003</v>
      </c>
      <c r="J24" s="48" t="s">
        <v>110</v>
      </c>
      <c r="K24" s="50">
        <v>8557271.8100000005</v>
      </c>
      <c r="L24" s="51">
        <v>6845817</v>
      </c>
      <c r="M24" s="51">
        <v>1711454.8100000005</v>
      </c>
      <c r="N24" s="52">
        <v>0.8</v>
      </c>
      <c r="O24" s="53">
        <v>0</v>
      </c>
      <c r="P24" s="53">
        <v>0</v>
      </c>
      <c r="Q24" s="54">
        <v>0</v>
      </c>
      <c r="R24" s="54">
        <v>0</v>
      </c>
      <c r="S24" s="54">
        <v>0</v>
      </c>
      <c r="T24" s="55">
        <v>6845817</v>
      </c>
      <c r="U24" s="23"/>
      <c r="V24" s="23"/>
      <c r="W24" s="23"/>
      <c r="X24" s="23"/>
      <c r="Y24" s="23"/>
      <c r="Z24" s="23"/>
      <c r="AA24" s="9" t="b">
        <f t="shared" si="0"/>
        <v>1</v>
      </c>
      <c r="AB24" s="24">
        <f t="shared" si="1"/>
        <v>0.8</v>
      </c>
      <c r="AC24" s="25" t="b">
        <f t="shared" si="2"/>
        <v>1</v>
      </c>
      <c r="AD24" s="25" t="b">
        <f t="shared" si="3"/>
        <v>1</v>
      </c>
    </row>
    <row r="25" spans="1:30" ht="24" x14ac:dyDescent="0.25">
      <c r="A25" s="10">
        <v>23</v>
      </c>
      <c r="B25" s="56" t="s">
        <v>111</v>
      </c>
      <c r="C25" s="57" t="s">
        <v>98</v>
      </c>
      <c r="D25" s="58" t="s">
        <v>112</v>
      </c>
      <c r="E25" s="59">
        <v>2610042</v>
      </c>
      <c r="F25" s="58" t="s">
        <v>56</v>
      </c>
      <c r="G25" s="69" t="s">
        <v>113</v>
      </c>
      <c r="H25" s="58" t="s">
        <v>29</v>
      </c>
      <c r="I25" s="61">
        <v>0.32200000000000001</v>
      </c>
      <c r="J25" s="60" t="s">
        <v>114</v>
      </c>
      <c r="K25" s="62">
        <v>2701237.66</v>
      </c>
      <c r="L25" s="63">
        <v>2160990</v>
      </c>
      <c r="M25" s="63">
        <v>540247.66000000015</v>
      </c>
      <c r="N25" s="64">
        <v>0.8</v>
      </c>
      <c r="O25" s="65">
        <v>0</v>
      </c>
      <c r="P25" s="65">
        <v>0</v>
      </c>
      <c r="Q25" s="66">
        <v>0</v>
      </c>
      <c r="R25" s="66">
        <v>0</v>
      </c>
      <c r="S25" s="66">
        <v>0</v>
      </c>
      <c r="T25" s="70">
        <v>1080495</v>
      </c>
      <c r="U25" s="70">
        <v>1080495</v>
      </c>
      <c r="V25" s="68"/>
      <c r="W25" s="68"/>
      <c r="X25" s="68"/>
      <c r="Y25" s="68"/>
      <c r="Z25" s="68"/>
      <c r="AA25" s="9" t="b">
        <f t="shared" si="0"/>
        <v>1</v>
      </c>
      <c r="AB25" s="24">
        <f t="shared" si="1"/>
        <v>0.8</v>
      </c>
      <c r="AC25" s="25" t="b">
        <f t="shared" si="2"/>
        <v>1</v>
      </c>
      <c r="AD25" s="25" t="b">
        <f t="shared" si="3"/>
        <v>1</v>
      </c>
    </row>
    <row r="26" spans="1:30" ht="24" x14ac:dyDescent="0.25">
      <c r="A26" s="43">
        <v>24</v>
      </c>
      <c r="B26" s="44" t="s">
        <v>115</v>
      </c>
      <c r="C26" s="45" t="s">
        <v>89</v>
      </c>
      <c r="D26" s="46" t="s">
        <v>116</v>
      </c>
      <c r="E26" s="47">
        <v>2611032</v>
      </c>
      <c r="F26" s="46" t="s">
        <v>103</v>
      </c>
      <c r="G26" s="48" t="s">
        <v>117</v>
      </c>
      <c r="H26" s="46" t="s">
        <v>105</v>
      </c>
      <c r="I26" s="49">
        <v>1.2470000000000001</v>
      </c>
      <c r="J26" s="48" t="s">
        <v>118</v>
      </c>
      <c r="K26" s="50">
        <v>3570228.02</v>
      </c>
      <c r="L26" s="51">
        <v>2856182</v>
      </c>
      <c r="M26" s="51">
        <v>714046.02</v>
      </c>
      <c r="N26" s="52">
        <v>0.8</v>
      </c>
      <c r="O26" s="53">
        <v>0</v>
      </c>
      <c r="P26" s="53">
        <v>0</v>
      </c>
      <c r="Q26" s="54">
        <v>0</v>
      </c>
      <c r="R26" s="54">
        <v>0</v>
      </c>
      <c r="S26" s="54">
        <v>0</v>
      </c>
      <c r="T26" s="55">
        <v>2856182</v>
      </c>
      <c r="U26" s="70"/>
      <c r="V26" s="68"/>
      <c r="W26" s="68"/>
      <c r="X26" s="68"/>
      <c r="Y26" s="68"/>
      <c r="Z26" s="68"/>
      <c r="AA26" s="9" t="b">
        <f t="shared" si="0"/>
        <v>1</v>
      </c>
      <c r="AB26" s="24">
        <f t="shared" si="1"/>
        <v>0.8</v>
      </c>
      <c r="AC26" s="25" t="b">
        <f t="shared" si="2"/>
        <v>1</v>
      </c>
      <c r="AD26" s="25" t="b">
        <f t="shared" si="3"/>
        <v>1</v>
      </c>
    </row>
    <row r="27" spans="1:30" ht="24" x14ac:dyDescent="0.25">
      <c r="A27" s="43">
        <v>25</v>
      </c>
      <c r="B27" s="44" t="s">
        <v>119</v>
      </c>
      <c r="C27" s="45" t="s">
        <v>89</v>
      </c>
      <c r="D27" s="46" t="s">
        <v>120</v>
      </c>
      <c r="E27" s="47">
        <v>2611042</v>
      </c>
      <c r="F27" s="46" t="s">
        <v>103</v>
      </c>
      <c r="G27" s="48" t="s">
        <v>121</v>
      </c>
      <c r="H27" s="46" t="s">
        <v>29</v>
      </c>
      <c r="I27" s="49">
        <v>0.998</v>
      </c>
      <c r="J27" s="48" t="s">
        <v>122</v>
      </c>
      <c r="K27" s="50">
        <v>2805428.55</v>
      </c>
      <c r="L27" s="51">
        <v>2244342</v>
      </c>
      <c r="M27" s="51">
        <v>561086.54999999981</v>
      </c>
      <c r="N27" s="52">
        <v>0.8</v>
      </c>
      <c r="O27" s="53">
        <v>0</v>
      </c>
      <c r="P27" s="53">
        <v>0</v>
      </c>
      <c r="Q27" s="54">
        <v>0</v>
      </c>
      <c r="R27" s="54">
        <v>0</v>
      </c>
      <c r="S27" s="54">
        <v>0</v>
      </c>
      <c r="T27" s="55">
        <v>2244342</v>
      </c>
      <c r="U27" s="23"/>
      <c r="V27" s="23"/>
      <c r="W27" s="23"/>
      <c r="X27" s="23"/>
      <c r="Y27" s="23"/>
      <c r="Z27" s="23"/>
      <c r="AA27" s="9" t="b">
        <f t="shared" si="0"/>
        <v>1</v>
      </c>
      <c r="AB27" s="24">
        <f t="shared" si="1"/>
        <v>0.8</v>
      </c>
      <c r="AC27" s="25" t="b">
        <f t="shared" si="2"/>
        <v>1</v>
      </c>
      <c r="AD27" s="25" t="b">
        <f t="shared" si="3"/>
        <v>1</v>
      </c>
    </row>
    <row r="28" spans="1:30" ht="24" x14ac:dyDescent="0.25">
      <c r="A28" s="43">
        <v>26</v>
      </c>
      <c r="B28" s="44" t="s">
        <v>123</v>
      </c>
      <c r="C28" s="45" t="s">
        <v>89</v>
      </c>
      <c r="D28" s="46" t="s">
        <v>108</v>
      </c>
      <c r="E28" s="47">
        <v>2604133</v>
      </c>
      <c r="F28" s="46" t="s">
        <v>22</v>
      </c>
      <c r="G28" s="48" t="s">
        <v>124</v>
      </c>
      <c r="H28" s="46" t="s">
        <v>24</v>
      </c>
      <c r="I28" s="49">
        <v>0.68700000000000006</v>
      </c>
      <c r="J28" s="48" t="s">
        <v>110</v>
      </c>
      <c r="K28" s="50">
        <v>4335244.26</v>
      </c>
      <c r="L28" s="51">
        <v>3468195</v>
      </c>
      <c r="M28" s="51">
        <v>867049.25999999978</v>
      </c>
      <c r="N28" s="52">
        <v>0.8</v>
      </c>
      <c r="O28" s="53">
        <v>0</v>
      </c>
      <c r="P28" s="53">
        <v>0</v>
      </c>
      <c r="Q28" s="54">
        <v>0</v>
      </c>
      <c r="R28" s="54">
        <v>0</v>
      </c>
      <c r="S28" s="54">
        <v>0</v>
      </c>
      <c r="T28" s="55">
        <v>3468195</v>
      </c>
      <c r="U28" s="23"/>
      <c r="V28" s="23"/>
      <c r="W28" s="23"/>
      <c r="X28" s="23"/>
      <c r="Y28" s="23"/>
      <c r="Z28" s="23"/>
      <c r="AA28" s="9" t="b">
        <f t="shared" si="0"/>
        <v>1</v>
      </c>
      <c r="AB28" s="24">
        <f t="shared" si="1"/>
        <v>0.8</v>
      </c>
      <c r="AC28" s="25" t="b">
        <f t="shared" si="2"/>
        <v>1</v>
      </c>
      <c r="AD28" s="25" t="b">
        <f t="shared" si="3"/>
        <v>1</v>
      </c>
    </row>
    <row r="29" spans="1:30" ht="24" x14ac:dyDescent="0.25">
      <c r="A29" s="43">
        <v>27</v>
      </c>
      <c r="B29" s="44" t="s">
        <v>125</v>
      </c>
      <c r="C29" s="45" t="s">
        <v>89</v>
      </c>
      <c r="D29" s="46" t="s">
        <v>126</v>
      </c>
      <c r="E29" s="47">
        <v>2602093</v>
      </c>
      <c r="F29" s="46" t="s">
        <v>127</v>
      </c>
      <c r="G29" s="48" t="s">
        <v>128</v>
      </c>
      <c r="H29" s="46" t="s">
        <v>29</v>
      </c>
      <c r="I29" s="49">
        <v>0.496</v>
      </c>
      <c r="J29" s="48" t="s">
        <v>110</v>
      </c>
      <c r="K29" s="50">
        <v>937373.29</v>
      </c>
      <c r="L29" s="51">
        <v>656161</v>
      </c>
      <c r="M29" s="51">
        <v>281212.29000000004</v>
      </c>
      <c r="N29" s="52">
        <v>0.7</v>
      </c>
      <c r="O29" s="53">
        <v>0</v>
      </c>
      <c r="P29" s="53">
        <v>0</v>
      </c>
      <c r="Q29" s="54">
        <v>0</v>
      </c>
      <c r="R29" s="54">
        <v>0</v>
      </c>
      <c r="S29" s="54">
        <v>0</v>
      </c>
      <c r="T29" s="55">
        <v>656161</v>
      </c>
      <c r="U29" s="23"/>
      <c r="V29" s="23"/>
      <c r="W29" s="23"/>
      <c r="X29" s="23"/>
      <c r="Y29" s="23"/>
      <c r="Z29" s="23"/>
      <c r="AA29" s="9" t="b">
        <f t="shared" si="0"/>
        <v>1</v>
      </c>
      <c r="AB29" s="24">
        <f t="shared" si="1"/>
        <v>0.7</v>
      </c>
      <c r="AC29" s="25" t="b">
        <f t="shared" si="2"/>
        <v>1</v>
      </c>
      <c r="AD29" s="25" t="b">
        <f t="shared" si="3"/>
        <v>1</v>
      </c>
    </row>
    <row r="30" spans="1:30" ht="24" x14ac:dyDescent="0.25">
      <c r="A30" s="43">
        <v>28</v>
      </c>
      <c r="B30" s="44" t="s">
        <v>129</v>
      </c>
      <c r="C30" s="45" t="s">
        <v>89</v>
      </c>
      <c r="D30" s="46" t="s">
        <v>130</v>
      </c>
      <c r="E30" s="47">
        <v>2612053</v>
      </c>
      <c r="F30" s="46" t="s">
        <v>131</v>
      </c>
      <c r="G30" s="48" t="s">
        <v>132</v>
      </c>
      <c r="H30" s="46" t="s">
        <v>29</v>
      </c>
      <c r="I30" s="49">
        <v>0.21</v>
      </c>
      <c r="J30" s="48" t="s">
        <v>133</v>
      </c>
      <c r="K30" s="50">
        <v>239157.88</v>
      </c>
      <c r="L30" s="51">
        <v>167410</v>
      </c>
      <c r="M30" s="51">
        <v>71747.88</v>
      </c>
      <c r="N30" s="52">
        <v>0.7</v>
      </c>
      <c r="O30" s="53">
        <v>0</v>
      </c>
      <c r="P30" s="53">
        <v>0</v>
      </c>
      <c r="Q30" s="54">
        <v>0</v>
      </c>
      <c r="R30" s="54">
        <v>0</v>
      </c>
      <c r="S30" s="54">
        <v>0</v>
      </c>
      <c r="T30" s="55">
        <v>167410</v>
      </c>
      <c r="U30" s="23"/>
      <c r="V30" s="23"/>
      <c r="W30" s="23"/>
      <c r="X30" s="23"/>
      <c r="Y30" s="23"/>
      <c r="Z30" s="23"/>
      <c r="AA30" s="9" t="b">
        <f t="shared" si="0"/>
        <v>1</v>
      </c>
      <c r="AB30" s="24">
        <f t="shared" si="1"/>
        <v>0.7</v>
      </c>
      <c r="AC30" s="25" t="b">
        <f t="shared" si="2"/>
        <v>1</v>
      </c>
      <c r="AD30" s="25" t="b">
        <f t="shared" si="3"/>
        <v>1</v>
      </c>
    </row>
    <row r="31" spans="1:30" x14ac:dyDescent="0.25">
      <c r="A31" s="43">
        <v>29</v>
      </c>
      <c r="B31" s="44" t="s">
        <v>134</v>
      </c>
      <c r="C31" s="45" t="s">
        <v>89</v>
      </c>
      <c r="D31" s="46" t="s">
        <v>51</v>
      </c>
      <c r="E31" s="47">
        <v>2608043</v>
      </c>
      <c r="F31" s="46" t="s">
        <v>52</v>
      </c>
      <c r="G31" s="48" t="s">
        <v>135</v>
      </c>
      <c r="H31" s="46" t="s">
        <v>24</v>
      </c>
      <c r="I31" s="49">
        <v>0.98499999999999999</v>
      </c>
      <c r="J31" s="48" t="s">
        <v>136</v>
      </c>
      <c r="K31" s="50">
        <v>1126188.26</v>
      </c>
      <c r="L31" s="51">
        <v>788331</v>
      </c>
      <c r="M31" s="51">
        <v>337857.26</v>
      </c>
      <c r="N31" s="52">
        <v>0.7</v>
      </c>
      <c r="O31" s="53">
        <v>0</v>
      </c>
      <c r="P31" s="53">
        <v>0</v>
      </c>
      <c r="Q31" s="54">
        <v>0</v>
      </c>
      <c r="R31" s="54">
        <v>0</v>
      </c>
      <c r="S31" s="54">
        <v>0</v>
      </c>
      <c r="T31" s="55">
        <v>788331</v>
      </c>
      <c r="U31" s="23"/>
      <c r="V31" s="23"/>
      <c r="W31" s="23"/>
      <c r="X31" s="23"/>
      <c r="Y31" s="23"/>
      <c r="Z31" s="23"/>
      <c r="AA31" s="9" t="b">
        <f t="shared" si="0"/>
        <v>1</v>
      </c>
      <c r="AB31" s="24">
        <f t="shared" si="1"/>
        <v>0.7</v>
      </c>
      <c r="AC31" s="25" t="b">
        <f t="shared" si="2"/>
        <v>1</v>
      </c>
      <c r="AD31" s="25" t="b">
        <f t="shared" si="3"/>
        <v>1</v>
      </c>
    </row>
    <row r="32" spans="1:30" ht="24" x14ac:dyDescent="0.25">
      <c r="A32" s="43">
        <v>30</v>
      </c>
      <c r="B32" s="44" t="s">
        <v>137</v>
      </c>
      <c r="C32" s="45" t="s">
        <v>89</v>
      </c>
      <c r="D32" s="46" t="s">
        <v>138</v>
      </c>
      <c r="E32" s="47">
        <v>2606082</v>
      </c>
      <c r="F32" s="46" t="s">
        <v>94</v>
      </c>
      <c r="G32" s="48" t="s">
        <v>139</v>
      </c>
      <c r="H32" s="46" t="s">
        <v>29</v>
      </c>
      <c r="I32" s="49">
        <v>0.95</v>
      </c>
      <c r="J32" s="48" t="s">
        <v>140</v>
      </c>
      <c r="K32" s="50">
        <v>1396957.01</v>
      </c>
      <c r="L32" s="51">
        <v>977869</v>
      </c>
      <c r="M32" s="51">
        <v>419088.01</v>
      </c>
      <c r="N32" s="52">
        <v>0.7</v>
      </c>
      <c r="O32" s="53">
        <v>0</v>
      </c>
      <c r="P32" s="53">
        <v>0</v>
      </c>
      <c r="Q32" s="54">
        <v>0</v>
      </c>
      <c r="R32" s="54">
        <v>0</v>
      </c>
      <c r="S32" s="54">
        <v>0</v>
      </c>
      <c r="T32" s="55">
        <v>977869</v>
      </c>
      <c r="U32" s="23"/>
      <c r="V32" s="23"/>
      <c r="W32" s="23"/>
      <c r="X32" s="23"/>
      <c r="Y32" s="23"/>
      <c r="Z32" s="23"/>
      <c r="AA32" s="9" t="b">
        <f t="shared" si="0"/>
        <v>1</v>
      </c>
      <c r="AB32" s="24">
        <f t="shared" si="1"/>
        <v>0.7</v>
      </c>
      <c r="AC32" s="25" t="b">
        <f t="shared" si="2"/>
        <v>1</v>
      </c>
      <c r="AD32" s="25" t="b">
        <f t="shared" si="3"/>
        <v>1</v>
      </c>
    </row>
    <row r="33" spans="1:30" ht="24" x14ac:dyDescent="0.25">
      <c r="A33" s="43">
        <v>31</v>
      </c>
      <c r="B33" s="44" t="s">
        <v>141</v>
      </c>
      <c r="C33" s="45" t="s">
        <v>89</v>
      </c>
      <c r="D33" s="46" t="s">
        <v>142</v>
      </c>
      <c r="E33" s="47">
        <v>2604083</v>
      </c>
      <c r="F33" s="46" t="s">
        <v>22</v>
      </c>
      <c r="G33" s="48" t="s">
        <v>143</v>
      </c>
      <c r="H33" s="46" t="s">
        <v>105</v>
      </c>
      <c r="I33" s="49">
        <v>0.90200000000000002</v>
      </c>
      <c r="J33" s="48" t="s">
        <v>144</v>
      </c>
      <c r="K33" s="50">
        <v>494000</v>
      </c>
      <c r="L33" s="51">
        <v>395200</v>
      </c>
      <c r="M33" s="51">
        <v>98800</v>
      </c>
      <c r="N33" s="52">
        <v>0.8</v>
      </c>
      <c r="O33" s="53">
        <v>0</v>
      </c>
      <c r="P33" s="53">
        <v>0</v>
      </c>
      <c r="Q33" s="54">
        <v>0</v>
      </c>
      <c r="R33" s="54">
        <v>0</v>
      </c>
      <c r="S33" s="54">
        <v>0</v>
      </c>
      <c r="T33" s="55">
        <v>395200</v>
      </c>
      <c r="U33" s="23"/>
      <c r="V33" s="23"/>
      <c r="W33" s="23"/>
      <c r="X33" s="23"/>
      <c r="Y33" s="23"/>
      <c r="Z33" s="23"/>
      <c r="AA33" s="9" t="b">
        <f t="shared" si="0"/>
        <v>1</v>
      </c>
      <c r="AB33" s="24">
        <f t="shared" si="1"/>
        <v>0.8</v>
      </c>
      <c r="AC33" s="25" t="b">
        <f t="shared" si="2"/>
        <v>1</v>
      </c>
      <c r="AD33" s="25" t="b">
        <f t="shared" si="3"/>
        <v>1</v>
      </c>
    </row>
    <row r="34" spans="1:30" ht="24" x14ac:dyDescent="0.25">
      <c r="A34" s="43">
        <v>32</v>
      </c>
      <c r="B34" s="44" t="s">
        <v>145</v>
      </c>
      <c r="C34" s="45" t="s">
        <v>89</v>
      </c>
      <c r="D34" s="46" t="s">
        <v>146</v>
      </c>
      <c r="E34" s="47">
        <v>2607032</v>
      </c>
      <c r="F34" s="46" t="s">
        <v>147</v>
      </c>
      <c r="G34" s="48" t="s">
        <v>148</v>
      </c>
      <c r="H34" s="46" t="s">
        <v>105</v>
      </c>
      <c r="I34" s="49">
        <v>0.57499999999999996</v>
      </c>
      <c r="J34" s="48" t="s">
        <v>149</v>
      </c>
      <c r="K34" s="50">
        <v>313763.62</v>
      </c>
      <c r="L34" s="51">
        <v>251010</v>
      </c>
      <c r="M34" s="51">
        <v>62753.619999999995</v>
      </c>
      <c r="N34" s="52">
        <v>0.8</v>
      </c>
      <c r="O34" s="53">
        <v>0</v>
      </c>
      <c r="P34" s="53">
        <v>0</v>
      </c>
      <c r="Q34" s="54">
        <v>0</v>
      </c>
      <c r="R34" s="54">
        <v>0</v>
      </c>
      <c r="S34" s="54">
        <v>0</v>
      </c>
      <c r="T34" s="55">
        <v>251010</v>
      </c>
      <c r="U34" s="23"/>
      <c r="V34" s="23"/>
      <c r="W34" s="23"/>
      <c r="X34" s="23"/>
      <c r="Y34" s="23"/>
      <c r="Z34" s="23"/>
      <c r="AA34" s="9" t="b">
        <f t="shared" si="0"/>
        <v>1</v>
      </c>
      <c r="AB34" s="24">
        <f t="shared" si="1"/>
        <v>0.8</v>
      </c>
      <c r="AC34" s="25" t="b">
        <f t="shared" si="2"/>
        <v>1</v>
      </c>
      <c r="AD34" s="25" t="b">
        <f t="shared" si="3"/>
        <v>1</v>
      </c>
    </row>
    <row r="35" spans="1:30" ht="24" x14ac:dyDescent="0.25">
      <c r="A35" s="43">
        <v>33</v>
      </c>
      <c r="B35" s="44" t="s">
        <v>150</v>
      </c>
      <c r="C35" s="45" t="s">
        <v>89</v>
      </c>
      <c r="D35" s="46" t="s">
        <v>151</v>
      </c>
      <c r="E35" s="47">
        <v>2613032</v>
      </c>
      <c r="F35" s="46" t="s">
        <v>152</v>
      </c>
      <c r="G35" s="48" t="s">
        <v>153</v>
      </c>
      <c r="H35" s="46" t="s">
        <v>105</v>
      </c>
      <c r="I35" s="49">
        <v>0.56999999999999995</v>
      </c>
      <c r="J35" s="48" t="s">
        <v>154</v>
      </c>
      <c r="K35" s="71">
        <v>291678.32</v>
      </c>
      <c r="L35" s="51">
        <v>204174</v>
      </c>
      <c r="M35" s="51">
        <v>87504.320000000007</v>
      </c>
      <c r="N35" s="52">
        <v>0.7</v>
      </c>
      <c r="O35" s="53">
        <v>0</v>
      </c>
      <c r="P35" s="53">
        <v>0</v>
      </c>
      <c r="Q35" s="54">
        <v>0</v>
      </c>
      <c r="R35" s="54">
        <v>0</v>
      </c>
      <c r="S35" s="54">
        <v>0</v>
      </c>
      <c r="T35" s="55">
        <v>204174</v>
      </c>
      <c r="U35" s="23"/>
      <c r="V35" s="23"/>
      <c r="W35" s="23"/>
      <c r="X35" s="23"/>
      <c r="Y35" s="23"/>
      <c r="Z35" s="23"/>
      <c r="AA35" s="9" t="b">
        <f t="shared" si="0"/>
        <v>1</v>
      </c>
      <c r="AB35" s="24">
        <f t="shared" si="1"/>
        <v>0.7</v>
      </c>
      <c r="AC35" s="25" t="b">
        <f t="shared" si="2"/>
        <v>1</v>
      </c>
      <c r="AD35" s="25" t="b">
        <f t="shared" si="3"/>
        <v>1</v>
      </c>
    </row>
    <row r="36" spans="1:30" x14ac:dyDescent="0.25">
      <c r="A36" s="43">
        <v>34</v>
      </c>
      <c r="B36" s="44" t="s">
        <v>155</v>
      </c>
      <c r="C36" s="45" t="s">
        <v>89</v>
      </c>
      <c r="D36" s="46" t="s">
        <v>156</v>
      </c>
      <c r="E36" s="47">
        <v>2604123</v>
      </c>
      <c r="F36" s="46" t="s">
        <v>22</v>
      </c>
      <c r="G36" s="48" t="s">
        <v>157</v>
      </c>
      <c r="H36" s="46" t="s">
        <v>29</v>
      </c>
      <c r="I36" s="49">
        <v>0.40799999999999997</v>
      </c>
      <c r="J36" s="48" t="s">
        <v>158</v>
      </c>
      <c r="K36" s="71">
        <v>421589.19</v>
      </c>
      <c r="L36" s="51">
        <v>295112</v>
      </c>
      <c r="M36" s="51">
        <v>126477.19</v>
      </c>
      <c r="N36" s="52">
        <v>0.7</v>
      </c>
      <c r="O36" s="53">
        <v>0</v>
      </c>
      <c r="P36" s="53">
        <v>0</v>
      </c>
      <c r="Q36" s="54">
        <v>0</v>
      </c>
      <c r="R36" s="54">
        <v>0</v>
      </c>
      <c r="S36" s="54">
        <v>0</v>
      </c>
      <c r="T36" s="55">
        <v>295112</v>
      </c>
      <c r="U36" s="23"/>
      <c r="V36" s="23"/>
      <c r="W36" s="23"/>
      <c r="X36" s="23"/>
      <c r="Y36" s="23"/>
      <c r="Z36" s="23"/>
      <c r="AA36" s="9" t="b">
        <f t="shared" si="0"/>
        <v>1</v>
      </c>
      <c r="AB36" s="24">
        <f t="shared" si="1"/>
        <v>0.7</v>
      </c>
      <c r="AC36" s="25" t="b">
        <f t="shared" si="2"/>
        <v>1</v>
      </c>
      <c r="AD36" s="25" t="b">
        <f t="shared" si="3"/>
        <v>1</v>
      </c>
    </row>
    <row r="37" spans="1:30" x14ac:dyDescent="0.25">
      <c r="A37" s="43">
        <v>35</v>
      </c>
      <c r="B37" s="44" t="s">
        <v>159</v>
      </c>
      <c r="C37" s="45" t="s">
        <v>89</v>
      </c>
      <c r="D37" s="46" t="s">
        <v>160</v>
      </c>
      <c r="E37" s="47">
        <v>2609072</v>
      </c>
      <c r="F37" s="46" t="s">
        <v>71</v>
      </c>
      <c r="G37" s="48" t="s">
        <v>161</v>
      </c>
      <c r="H37" s="46" t="s">
        <v>29</v>
      </c>
      <c r="I37" s="49">
        <v>0.33</v>
      </c>
      <c r="J37" s="48" t="s">
        <v>162</v>
      </c>
      <c r="K37" s="71">
        <v>330807.58</v>
      </c>
      <c r="L37" s="51">
        <v>264646</v>
      </c>
      <c r="M37" s="51">
        <v>66161.580000000016</v>
      </c>
      <c r="N37" s="52">
        <v>0.8</v>
      </c>
      <c r="O37" s="53">
        <v>0</v>
      </c>
      <c r="P37" s="53">
        <v>0</v>
      </c>
      <c r="Q37" s="54">
        <v>0</v>
      </c>
      <c r="R37" s="54">
        <v>0</v>
      </c>
      <c r="S37" s="54">
        <v>0</v>
      </c>
      <c r="T37" s="55">
        <v>264646</v>
      </c>
      <c r="U37" s="23"/>
      <c r="V37" s="23"/>
      <c r="W37" s="23"/>
      <c r="X37" s="23"/>
      <c r="Y37" s="23"/>
      <c r="Z37" s="23"/>
      <c r="AA37" s="9" t="b">
        <f t="shared" si="0"/>
        <v>1</v>
      </c>
      <c r="AB37" s="24">
        <f t="shared" si="1"/>
        <v>0.8</v>
      </c>
      <c r="AC37" s="25" t="b">
        <f t="shared" si="2"/>
        <v>1</v>
      </c>
      <c r="AD37" s="25" t="b">
        <f t="shared" si="3"/>
        <v>1</v>
      </c>
    </row>
    <row r="38" spans="1:30" ht="24" x14ac:dyDescent="0.25">
      <c r="A38" s="43">
        <v>36</v>
      </c>
      <c r="B38" s="44" t="s">
        <v>163</v>
      </c>
      <c r="C38" s="45" t="s">
        <v>89</v>
      </c>
      <c r="D38" s="46" t="s">
        <v>164</v>
      </c>
      <c r="E38" s="47">
        <v>2608032</v>
      </c>
      <c r="F38" s="46" t="s">
        <v>52</v>
      </c>
      <c r="G38" s="48" t="s">
        <v>165</v>
      </c>
      <c r="H38" s="46" t="s">
        <v>105</v>
      </c>
      <c r="I38" s="49">
        <v>0.28499999999999998</v>
      </c>
      <c r="J38" s="48" t="s">
        <v>166</v>
      </c>
      <c r="K38" s="50">
        <v>152113.34</v>
      </c>
      <c r="L38" s="51">
        <v>106479</v>
      </c>
      <c r="M38" s="51">
        <v>45634.34</v>
      </c>
      <c r="N38" s="52">
        <v>0.7</v>
      </c>
      <c r="O38" s="53">
        <v>0</v>
      </c>
      <c r="P38" s="53">
        <v>0</v>
      </c>
      <c r="Q38" s="54">
        <v>0</v>
      </c>
      <c r="R38" s="54">
        <v>0</v>
      </c>
      <c r="S38" s="54">
        <v>0</v>
      </c>
      <c r="T38" s="55">
        <v>106479</v>
      </c>
      <c r="U38" s="23"/>
      <c r="V38" s="23"/>
      <c r="W38" s="23"/>
      <c r="X38" s="23"/>
      <c r="Y38" s="23"/>
      <c r="Z38" s="23"/>
      <c r="AA38" s="9" t="b">
        <f t="shared" si="0"/>
        <v>1</v>
      </c>
      <c r="AB38" s="24">
        <f t="shared" si="1"/>
        <v>0.7</v>
      </c>
      <c r="AC38" s="25" t="b">
        <f t="shared" si="2"/>
        <v>1</v>
      </c>
      <c r="AD38" s="25" t="b">
        <f t="shared" si="3"/>
        <v>1</v>
      </c>
    </row>
    <row r="39" spans="1:30" ht="24" x14ac:dyDescent="0.25">
      <c r="A39" s="43">
        <v>37</v>
      </c>
      <c r="B39" s="44" t="s">
        <v>167</v>
      </c>
      <c r="C39" s="45" t="s">
        <v>89</v>
      </c>
      <c r="D39" s="46" t="s">
        <v>130</v>
      </c>
      <c r="E39" s="47">
        <v>2612053</v>
      </c>
      <c r="F39" s="46" t="s">
        <v>131</v>
      </c>
      <c r="G39" s="48" t="s">
        <v>168</v>
      </c>
      <c r="H39" s="46" t="s">
        <v>29</v>
      </c>
      <c r="I39" s="49">
        <v>0.252</v>
      </c>
      <c r="J39" s="48" t="s">
        <v>133</v>
      </c>
      <c r="K39" s="50">
        <v>256684.1</v>
      </c>
      <c r="L39" s="51">
        <v>179678</v>
      </c>
      <c r="M39" s="51">
        <v>77006.100000000006</v>
      </c>
      <c r="N39" s="52">
        <v>0.7</v>
      </c>
      <c r="O39" s="53">
        <v>0</v>
      </c>
      <c r="P39" s="53">
        <v>0</v>
      </c>
      <c r="Q39" s="54">
        <v>0</v>
      </c>
      <c r="R39" s="54">
        <v>0</v>
      </c>
      <c r="S39" s="54">
        <v>0</v>
      </c>
      <c r="T39" s="55">
        <v>179678</v>
      </c>
      <c r="U39" s="23"/>
      <c r="V39" s="23"/>
      <c r="W39" s="23"/>
      <c r="X39" s="23"/>
      <c r="Y39" s="23"/>
      <c r="Z39" s="23"/>
      <c r="AA39" s="9" t="b">
        <f t="shared" si="0"/>
        <v>1</v>
      </c>
      <c r="AB39" s="24">
        <f t="shared" si="1"/>
        <v>0.7</v>
      </c>
      <c r="AC39" s="25" t="b">
        <f t="shared" si="2"/>
        <v>1</v>
      </c>
      <c r="AD39" s="25" t="b">
        <f t="shared" si="3"/>
        <v>1</v>
      </c>
    </row>
    <row r="40" spans="1:30" x14ac:dyDescent="0.25">
      <c r="A40" s="43">
        <v>38</v>
      </c>
      <c r="B40" s="72" t="s">
        <v>169</v>
      </c>
      <c r="C40" s="45" t="s">
        <v>89</v>
      </c>
      <c r="D40" s="73" t="s">
        <v>170</v>
      </c>
      <c r="E40" s="74">
        <v>2604092</v>
      </c>
      <c r="F40" s="73" t="s">
        <v>22</v>
      </c>
      <c r="G40" s="75" t="s">
        <v>171</v>
      </c>
      <c r="H40" s="73" t="s">
        <v>29</v>
      </c>
      <c r="I40" s="76">
        <v>0.25</v>
      </c>
      <c r="J40" s="75" t="s">
        <v>149</v>
      </c>
      <c r="K40" s="77">
        <v>170736.96</v>
      </c>
      <c r="L40" s="78">
        <v>136589</v>
      </c>
      <c r="M40" s="78">
        <v>34147.959999999992</v>
      </c>
      <c r="N40" s="79">
        <v>0.8</v>
      </c>
      <c r="O40" s="53">
        <v>0</v>
      </c>
      <c r="P40" s="53">
        <v>0</v>
      </c>
      <c r="Q40" s="54">
        <v>0</v>
      </c>
      <c r="R40" s="54">
        <v>0</v>
      </c>
      <c r="S40" s="54">
        <v>0</v>
      </c>
      <c r="T40" s="80">
        <v>136589</v>
      </c>
      <c r="U40" s="23"/>
      <c r="V40" s="23"/>
      <c r="W40" s="23"/>
      <c r="X40" s="23"/>
      <c r="Y40" s="23"/>
      <c r="Z40" s="23"/>
      <c r="AA40" s="9" t="b">
        <f t="shared" si="0"/>
        <v>1</v>
      </c>
      <c r="AB40" s="24">
        <f t="shared" si="1"/>
        <v>0.8</v>
      </c>
      <c r="AC40" s="25" t="b">
        <f t="shared" si="2"/>
        <v>1</v>
      </c>
      <c r="AD40" s="25" t="b">
        <f t="shared" si="3"/>
        <v>1</v>
      </c>
    </row>
    <row r="41" spans="1:30" ht="24" x14ac:dyDescent="0.25">
      <c r="A41" s="43">
        <v>39</v>
      </c>
      <c r="B41" s="44" t="s">
        <v>172</v>
      </c>
      <c r="C41" s="45" t="s">
        <v>89</v>
      </c>
      <c r="D41" s="46" t="s">
        <v>173</v>
      </c>
      <c r="E41" s="47">
        <v>2609062</v>
      </c>
      <c r="F41" s="46" t="s">
        <v>71</v>
      </c>
      <c r="G41" s="48" t="s">
        <v>174</v>
      </c>
      <c r="H41" s="46" t="s">
        <v>29</v>
      </c>
      <c r="I41" s="49">
        <v>0.23100000000000001</v>
      </c>
      <c r="J41" s="48" t="s">
        <v>122</v>
      </c>
      <c r="K41" s="50">
        <v>378801.06</v>
      </c>
      <c r="L41" s="51">
        <v>303040</v>
      </c>
      <c r="M41" s="51">
        <v>75761.06</v>
      </c>
      <c r="N41" s="52">
        <v>0.8</v>
      </c>
      <c r="O41" s="53">
        <v>0</v>
      </c>
      <c r="P41" s="53">
        <v>0</v>
      </c>
      <c r="Q41" s="54">
        <v>0</v>
      </c>
      <c r="R41" s="54">
        <v>0</v>
      </c>
      <c r="S41" s="54">
        <v>0</v>
      </c>
      <c r="T41" s="55">
        <v>303040</v>
      </c>
      <c r="U41" s="23"/>
      <c r="V41" s="23"/>
      <c r="W41" s="23"/>
      <c r="X41" s="23"/>
      <c r="Y41" s="23"/>
      <c r="Z41" s="23"/>
      <c r="AA41" s="9" t="b">
        <f t="shared" si="0"/>
        <v>1</v>
      </c>
      <c r="AB41" s="24">
        <f t="shared" si="1"/>
        <v>0.8</v>
      </c>
      <c r="AC41" s="25" t="b">
        <f t="shared" si="2"/>
        <v>1</v>
      </c>
      <c r="AD41" s="25" t="b">
        <f t="shared" si="3"/>
        <v>1</v>
      </c>
    </row>
    <row r="42" spans="1:30" ht="24" x14ac:dyDescent="0.25">
      <c r="A42" s="43">
        <v>40</v>
      </c>
      <c r="B42" s="44" t="s">
        <v>175</v>
      </c>
      <c r="C42" s="45" t="s">
        <v>89</v>
      </c>
      <c r="D42" s="46" t="s">
        <v>176</v>
      </c>
      <c r="E42" s="47">
        <v>2606062</v>
      </c>
      <c r="F42" s="46" t="s">
        <v>94</v>
      </c>
      <c r="G42" s="48" t="s">
        <v>177</v>
      </c>
      <c r="H42" s="46" t="s">
        <v>105</v>
      </c>
      <c r="I42" s="49">
        <v>1.27</v>
      </c>
      <c r="J42" s="48" t="s">
        <v>144</v>
      </c>
      <c r="K42" s="71">
        <v>599982.02</v>
      </c>
      <c r="L42" s="51">
        <v>419987</v>
      </c>
      <c r="M42" s="51">
        <v>179995.02000000002</v>
      </c>
      <c r="N42" s="52">
        <v>0.7</v>
      </c>
      <c r="O42" s="53">
        <v>0</v>
      </c>
      <c r="P42" s="53">
        <v>0</v>
      </c>
      <c r="Q42" s="54">
        <v>0</v>
      </c>
      <c r="R42" s="54">
        <v>0</v>
      </c>
      <c r="S42" s="54">
        <v>0</v>
      </c>
      <c r="T42" s="55">
        <v>419987</v>
      </c>
      <c r="U42" s="23"/>
      <c r="V42" s="23"/>
      <c r="W42" s="23"/>
      <c r="X42" s="23"/>
      <c r="Y42" s="23"/>
      <c r="Z42" s="23"/>
      <c r="AA42" s="9" t="b">
        <f t="shared" si="0"/>
        <v>1</v>
      </c>
      <c r="AB42" s="24">
        <f t="shared" si="1"/>
        <v>0.7</v>
      </c>
      <c r="AC42" s="25" t="b">
        <f t="shared" si="2"/>
        <v>1</v>
      </c>
      <c r="AD42" s="25" t="b">
        <f t="shared" si="3"/>
        <v>1</v>
      </c>
    </row>
    <row r="43" spans="1:30" x14ac:dyDescent="0.25">
      <c r="A43" s="43">
        <v>41</v>
      </c>
      <c r="B43" s="44" t="s">
        <v>178</v>
      </c>
      <c r="C43" s="45" t="s">
        <v>89</v>
      </c>
      <c r="D43" s="46" t="s">
        <v>93</v>
      </c>
      <c r="E43" s="47">
        <v>2606032</v>
      </c>
      <c r="F43" s="46" t="s">
        <v>94</v>
      </c>
      <c r="G43" s="48" t="s">
        <v>179</v>
      </c>
      <c r="H43" s="46" t="s">
        <v>29</v>
      </c>
      <c r="I43" s="49">
        <v>1.24</v>
      </c>
      <c r="J43" s="48" t="s">
        <v>96</v>
      </c>
      <c r="K43" s="71">
        <v>1365809.66</v>
      </c>
      <c r="L43" s="51">
        <v>1092647</v>
      </c>
      <c r="M43" s="51">
        <v>273162.65999999992</v>
      </c>
      <c r="N43" s="52">
        <v>0.8</v>
      </c>
      <c r="O43" s="53">
        <v>0</v>
      </c>
      <c r="P43" s="53">
        <v>0</v>
      </c>
      <c r="Q43" s="54">
        <v>0</v>
      </c>
      <c r="R43" s="54">
        <v>0</v>
      </c>
      <c r="S43" s="54">
        <v>0</v>
      </c>
      <c r="T43" s="55">
        <v>1092647</v>
      </c>
      <c r="U43" s="23"/>
      <c r="V43" s="23"/>
      <c r="W43" s="23"/>
      <c r="X43" s="23"/>
      <c r="Y43" s="23"/>
      <c r="Z43" s="23"/>
      <c r="AA43" s="9" t="b">
        <f t="shared" si="0"/>
        <v>1</v>
      </c>
      <c r="AB43" s="24">
        <f t="shared" si="1"/>
        <v>0.8</v>
      </c>
      <c r="AC43" s="25" t="b">
        <f t="shared" si="2"/>
        <v>1</v>
      </c>
      <c r="AD43" s="25" t="b">
        <f t="shared" si="3"/>
        <v>1</v>
      </c>
    </row>
    <row r="44" spans="1:30" ht="24" x14ac:dyDescent="0.25">
      <c r="A44" s="43">
        <v>42</v>
      </c>
      <c r="B44" s="44" t="s">
        <v>180</v>
      </c>
      <c r="C44" s="45" t="s">
        <v>89</v>
      </c>
      <c r="D44" s="46" t="s">
        <v>164</v>
      </c>
      <c r="E44" s="47">
        <v>2608032</v>
      </c>
      <c r="F44" s="46" t="s">
        <v>52</v>
      </c>
      <c r="G44" s="48" t="s">
        <v>181</v>
      </c>
      <c r="H44" s="46" t="s">
        <v>105</v>
      </c>
      <c r="I44" s="49">
        <v>1.2</v>
      </c>
      <c r="J44" s="48" t="s">
        <v>166</v>
      </c>
      <c r="K44" s="71">
        <v>553869</v>
      </c>
      <c r="L44" s="51">
        <v>387708</v>
      </c>
      <c r="M44" s="51">
        <v>166161</v>
      </c>
      <c r="N44" s="52">
        <v>0.7</v>
      </c>
      <c r="O44" s="53">
        <v>0</v>
      </c>
      <c r="P44" s="53">
        <v>0</v>
      </c>
      <c r="Q44" s="54">
        <v>0</v>
      </c>
      <c r="R44" s="54">
        <v>0</v>
      </c>
      <c r="S44" s="54">
        <v>0</v>
      </c>
      <c r="T44" s="55">
        <v>387708</v>
      </c>
      <c r="U44" s="23"/>
      <c r="V44" s="23"/>
      <c r="W44" s="23"/>
      <c r="X44" s="23"/>
      <c r="Y44" s="23"/>
      <c r="Z44" s="23"/>
      <c r="AA44" s="9" t="b">
        <f t="shared" si="0"/>
        <v>1</v>
      </c>
      <c r="AB44" s="24">
        <f t="shared" si="1"/>
        <v>0.7</v>
      </c>
      <c r="AC44" s="25" t="b">
        <f t="shared" si="2"/>
        <v>1</v>
      </c>
      <c r="AD44" s="25" t="b">
        <f t="shared" si="3"/>
        <v>1</v>
      </c>
    </row>
    <row r="45" spans="1:30" x14ac:dyDescent="0.25">
      <c r="A45" s="43">
        <v>43</v>
      </c>
      <c r="B45" s="44" t="s">
        <v>182</v>
      </c>
      <c r="C45" s="45" t="s">
        <v>89</v>
      </c>
      <c r="D45" s="46" t="s">
        <v>183</v>
      </c>
      <c r="E45" s="47">
        <v>2602023</v>
      </c>
      <c r="F45" s="46" t="s">
        <v>127</v>
      </c>
      <c r="G45" s="48" t="s">
        <v>184</v>
      </c>
      <c r="H45" s="46" t="s">
        <v>105</v>
      </c>
      <c r="I45" s="49">
        <v>1</v>
      </c>
      <c r="J45" s="48" t="s">
        <v>110</v>
      </c>
      <c r="K45" s="71">
        <v>1150811.26</v>
      </c>
      <c r="L45" s="51">
        <v>920649</v>
      </c>
      <c r="M45" s="51">
        <v>230162.26</v>
      </c>
      <c r="N45" s="52">
        <v>0.8</v>
      </c>
      <c r="O45" s="53">
        <v>0</v>
      </c>
      <c r="P45" s="53">
        <v>0</v>
      </c>
      <c r="Q45" s="54">
        <v>0</v>
      </c>
      <c r="R45" s="54">
        <v>0</v>
      </c>
      <c r="S45" s="54">
        <v>0</v>
      </c>
      <c r="T45" s="55">
        <v>920649</v>
      </c>
      <c r="U45" s="23"/>
      <c r="V45" s="23"/>
      <c r="W45" s="23"/>
      <c r="X45" s="23"/>
      <c r="Y45" s="23"/>
      <c r="Z45" s="23"/>
      <c r="AA45" s="9" t="b">
        <f t="shared" si="0"/>
        <v>1</v>
      </c>
      <c r="AB45" s="24">
        <f t="shared" si="1"/>
        <v>0.8</v>
      </c>
      <c r="AC45" s="25" t="b">
        <f t="shared" si="2"/>
        <v>1</v>
      </c>
      <c r="AD45" s="25" t="b">
        <f t="shared" si="3"/>
        <v>1</v>
      </c>
    </row>
    <row r="46" spans="1:30" ht="48" x14ac:dyDescent="0.25">
      <c r="A46" s="43">
        <v>44</v>
      </c>
      <c r="B46" s="81" t="s">
        <v>185</v>
      </c>
      <c r="C46" s="45"/>
      <c r="D46" s="46" t="s">
        <v>186</v>
      </c>
      <c r="E46" s="47">
        <v>2606072</v>
      </c>
      <c r="F46" s="46" t="s">
        <v>94</v>
      </c>
      <c r="G46" s="48" t="s">
        <v>187</v>
      </c>
      <c r="H46" s="46" t="s">
        <v>29</v>
      </c>
      <c r="I46" s="49"/>
      <c r="J46" s="48" t="s">
        <v>188</v>
      </c>
      <c r="K46" s="71"/>
      <c r="L46" s="51"/>
      <c r="M46" s="51"/>
      <c r="N46" s="52">
        <v>0.7</v>
      </c>
      <c r="O46" s="53"/>
      <c r="P46" s="53"/>
      <c r="Q46" s="54"/>
      <c r="R46" s="54"/>
      <c r="S46" s="54"/>
      <c r="T46" s="55"/>
      <c r="U46" s="23"/>
      <c r="V46" s="23"/>
      <c r="W46" s="23"/>
      <c r="X46" s="23"/>
      <c r="Y46" s="23"/>
      <c r="Z46" s="23"/>
      <c r="AA46" s="9" t="b">
        <f t="shared" si="0"/>
        <v>1</v>
      </c>
      <c r="AB46" s="24" t="e">
        <f t="shared" si="1"/>
        <v>#DIV/0!</v>
      </c>
      <c r="AC46" s="25" t="e">
        <f t="shared" si="2"/>
        <v>#DIV/0!</v>
      </c>
      <c r="AD46" s="25" t="b">
        <f t="shared" si="3"/>
        <v>1</v>
      </c>
    </row>
    <row r="47" spans="1:30" ht="24" x14ac:dyDescent="0.25">
      <c r="A47" s="43">
        <v>45</v>
      </c>
      <c r="B47" s="44" t="s">
        <v>189</v>
      </c>
      <c r="C47" s="45" t="s">
        <v>89</v>
      </c>
      <c r="D47" s="46" t="s">
        <v>190</v>
      </c>
      <c r="E47" s="47">
        <v>2613042</v>
      </c>
      <c r="F47" s="46" t="s">
        <v>152</v>
      </c>
      <c r="G47" s="48" t="s">
        <v>191</v>
      </c>
      <c r="H47" s="46" t="s">
        <v>105</v>
      </c>
      <c r="I47" s="49">
        <v>0.90600000000000003</v>
      </c>
      <c r="J47" s="48" t="s">
        <v>122</v>
      </c>
      <c r="K47" s="71">
        <v>556376.11</v>
      </c>
      <c r="L47" s="51">
        <v>389463</v>
      </c>
      <c r="M47" s="51">
        <v>166913.10999999999</v>
      </c>
      <c r="N47" s="52">
        <v>0.7</v>
      </c>
      <c r="O47" s="53">
        <v>0</v>
      </c>
      <c r="P47" s="53">
        <v>0</v>
      </c>
      <c r="Q47" s="54">
        <v>0</v>
      </c>
      <c r="R47" s="54">
        <v>0</v>
      </c>
      <c r="S47" s="54">
        <v>0</v>
      </c>
      <c r="T47" s="55">
        <v>389463</v>
      </c>
      <c r="U47" s="23"/>
      <c r="V47" s="23"/>
      <c r="W47" s="23"/>
      <c r="X47" s="23"/>
      <c r="Y47" s="23"/>
      <c r="Z47" s="23"/>
      <c r="AA47" s="9" t="b">
        <f t="shared" si="0"/>
        <v>1</v>
      </c>
      <c r="AB47" s="24">
        <f t="shared" si="1"/>
        <v>0.7</v>
      </c>
      <c r="AC47" s="25" t="b">
        <f t="shared" si="2"/>
        <v>1</v>
      </c>
      <c r="AD47" s="25" t="b">
        <f t="shared" si="3"/>
        <v>1</v>
      </c>
    </row>
    <row r="48" spans="1:30" x14ac:dyDescent="0.25">
      <c r="A48" s="43">
        <v>46</v>
      </c>
      <c r="B48" s="44" t="s">
        <v>192</v>
      </c>
      <c r="C48" s="45" t="s">
        <v>89</v>
      </c>
      <c r="D48" s="46" t="s">
        <v>70</v>
      </c>
      <c r="E48" s="47">
        <v>2609033</v>
      </c>
      <c r="F48" s="46" t="s">
        <v>71</v>
      </c>
      <c r="G48" s="48" t="s">
        <v>193</v>
      </c>
      <c r="H48" s="46" t="s">
        <v>24</v>
      </c>
      <c r="I48" s="49">
        <v>0.84599999999999997</v>
      </c>
      <c r="J48" s="48" t="s">
        <v>194</v>
      </c>
      <c r="K48" s="71">
        <v>1292906.6399999999</v>
      </c>
      <c r="L48" s="51">
        <v>1034325</v>
      </c>
      <c r="M48" s="51">
        <v>258581.6399999999</v>
      </c>
      <c r="N48" s="52">
        <v>0.8</v>
      </c>
      <c r="O48" s="53">
        <v>0</v>
      </c>
      <c r="P48" s="53">
        <v>0</v>
      </c>
      <c r="Q48" s="54">
        <v>0</v>
      </c>
      <c r="R48" s="54">
        <v>0</v>
      </c>
      <c r="S48" s="54">
        <v>0</v>
      </c>
      <c r="T48" s="55">
        <v>1034325</v>
      </c>
      <c r="U48" s="23"/>
      <c r="V48" s="23"/>
      <c r="W48" s="23"/>
      <c r="X48" s="23"/>
      <c r="Y48" s="23"/>
      <c r="Z48" s="23"/>
      <c r="AA48" s="9" t="b">
        <f t="shared" si="0"/>
        <v>1</v>
      </c>
      <c r="AB48" s="24">
        <f t="shared" si="1"/>
        <v>0.8</v>
      </c>
      <c r="AC48" s="25" t="b">
        <f t="shared" si="2"/>
        <v>1</v>
      </c>
      <c r="AD48" s="25" t="b">
        <f t="shared" si="3"/>
        <v>1</v>
      </c>
    </row>
    <row r="49" spans="1:30" ht="24" x14ac:dyDescent="0.25">
      <c r="A49" s="43">
        <v>47</v>
      </c>
      <c r="B49" s="44" t="s">
        <v>195</v>
      </c>
      <c r="C49" s="45" t="s">
        <v>89</v>
      </c>
      <c r="D49" s="46" t="s">
        <v>196</v>
      </c>
      <c r="E49" s="47">
        <v>2603033</v>
      </c>
      <c r="F49" s="46" t="s">
        <v>197</v>
      </c>
      <c r="G49" s="48" t="s">
        <v>198</v>
      </c>
      <c r="H49" s="46" t="s">
        <v>29</v>
      </c>
      <c r="I49" s="49">
        <v>0.66800000000000004</v>
      </c>
      <c r="J49" s="48" t="s">
        <v>144</v>
      </c>
      <c r="K49" s="71">
        <v>3978237.19</v>
      </c>
      <c r="L49" s="51">
        <v>3182589</v>
      </c>
      <c r="M49" s="51">
        <v>795648.19</v>
      </c>
      <c r="N49" s="52">
        <v>0.8</v>
      </c>
      <c r="O49" s="53">
        <v>0</v>
      </c>
      <c r="P49" s="53">
        <v>0</v>
      </c>
      <c r="Q49" s="82">
        <v>0</v>
      </c>
      <c r="R49" s="82">
        <v>0</v>
      </c>
      <c r="S49" s="82">
        <v>0</v>
      </c>
      <c r="T49" s="82">
        <f>L49</f>
        <v>3182589</v>
      </c>
      <c r="U49" s="23"/>
      <c r="V49" s="23"/>
      <c r="W49" s="23"/>
      <c r="X49" s="23"/>
      <c r="Y49" s="23"/>
      <c r="Z49" s="23"/>
      <c r="AA49" s="9" t="b">
        <f t="shared" si="0"/>
        <v>1</v>
      </c>
      <c r="AB49" s="24">
        <f t="shared" si="1"/>
        <v>0.8</v>
      </c>
      <c r="AC49" s="25" t="b">
        <f t="shared" si="2"/>
        <v>1</v>
      </c>
      <c r="AD49" s="25" t="b">
        <f t="shared" si="3"/>
        <v>1</v>
      </c>
    </row>
    <row r="50" spans="1:30" x14ac:dyDescent="0.25">
      <c r="A50" s="43">
        <v>48</v>
      </c>
      <c r="B50" s="44" t="s">
        <v>199</v>
      </c>
      <c r="C50" s="45" t="s">
        <v>89</v>
      </c>
      <c r="D50" s="46" t="s">
        <v>200</v>
      </c>
      <c r="E50" s="47">
        <v>2607053</v>
      </c>
      <c r="F50" s="46" t="s">
        <v>147</v>
      </c>
      <c r="G50" s="48" t="s">
        <v>201</v>
      </c>
      <c r="H50" s="46" t="s">
        <v>24</v>
      </c>
      <c r="I50" s="49">
        <v>0.49399999999999999</v>
      </c>
      <c r="J50" s="48" t="s">
        <v>136</v>
      </c>
      <c r="K50" s="71">
        <v>7734933.8700000001</v>
      </c>
      <c r="L50" s="51">
        <v>6187947</v>
      </c>
      <c r="M50" s="51">
        <v>1546986.87</v>
      </c>
      <c r="N50" s="52">
        <v>0.8</v>
      </c>
      <c r="O50" s="53">
        <v>0</v>
      </c>
      <c r="P50" s="53">
        <v>0</v>
      </c>
      <c r="Q50" s="54">
        <v>0</v>
      </c>
      <c r="R50" s="54">
        <v>0</v>
      </c>
      <c r="S50" s="54">
        <v>0</v>
      </c>
      <c r="T50" s="55">
        <v>6187947</v>
      </c>
      <c r="U50" s="23"/>
      <c r="V50" s="23"/>
      <c r="W50" s="23"/>
      <c r="X50" s="23"/>
      <c r="Y50" s="23"/>
      <c r="Z50" s="23"/>
      <c r="AA50" s="9" t="b">
        <f t="shared" si="0"/>
        <v>1</v>
      </c>
      <c r="AB50" s="24">
        <f t="shared" si="1"/>
        <v>0.8</v>
      </c>
      <c r="AC50" s="25" t="b">
        <f t="shared" si="2"/>
        <v>1</v>
      </c>
      <c r="AD50" s="25" t="b">
        <f t="shared" si="3"/>
        <v>1</v>
      </c>
    </row>
    <row r="51" spans="1:30" ht="24" x14ac:dyDescent="0.25">
      <c r="A51" s="43">
        <v>49</v>
      </c>
      <c r="B51" s="44" t="s">
        <v>202</v>
      </c>
      <c r="C51" s="45" t="s">
        <v>89</v>
      </c>
      <c r="D51" s="46" t="s">
        <v>176</v>
      </c>
      <c r="E51" s="47">
        <v>2606062</v>
      </c>
      <c r="F51" s="46" t="s">
        <v>94</v>
      </c>
      <c r="G51" s="48" t="s">
        <v>203</v>
      </c>
      <c r="H51" s="46" t="s">
        <v>105</v>
      </c>
      <c r="I51" s="49">
        <v>0.48</v>
      </c>
      <c r="J51" s="48" t="s">
        <v>144</v>
      </c>
      <c r="K51" s="71">
        <v>415076.68</v>
      </c>
      <c r="L51" s="51">
        <v>290553</v>
      </c>
      <c r="M51" s="51">
        <v>124523.68</v>
      </c>
      <c r="N51" s="52">
        <v>0.7</v>
      </c>
      <c r="O51" s="53">
        <v>0</v>
      </c>
      <c r="P51" s="53">
        <v>0</v>
      </c>
      <c r="Q51" s="54">
        <v>0</v>
      </c>
      <c r="R51" s="54">
        <v>0</v>
      </c>
      <c r="S51" s="54">
        <v>0</v>
      </c>
      <c r="T51" s="55">
        <v>290553</v>
      </c>
      <c r="U51" s="23"/>
      <c r="V51" s="23"/>
      <c r="W51" s="23"/>
      <c r="X51" s="23"/>
      <c r="Y51" s="23"/>
      <c r="Z51" s="23"/>
      <c r="AA51" s="9" t="b">
        <f t="shared" si="0"/>
        <v>1</v>
      </c>
      <c r="AB51" s="24">
        <f t="shared" si="1"/>
        <v>0.7</v>
      </c>
      <c r="AC51" s="25" t="b">
        <f t="shared" si="2"/>
        <v>1</v>
      </c>
      <c r="AD51" s="25" t="b">
        <f t="shared" si="3"/>
        <v>1</v>
      </c>
    </row>
    <row r="52" spans="1:30" ht="24" x14ac:dyDescent="0.25">
      <c r="A52" s="43">
        <v>50</v>
      </c>
      <c r="B52" s="44" t="s">
        <v>204</v>
      </c>
      <c r="C52" s="45" t="s">
        <v>89</v>
      </c>
      <c r="D52" s="46" t="s">
        <v>164</v>
      </c>
      <c r="E52" s="47">
        <v>2608032</v>
      </c>
      <c r="F52" s="46" t="s">
        <v>52</v>
      </c>
      <c r="G52" s="48" t="s">
        <v>205</v>
      </c>
      <c r="H52" s="46" t="s">
        <v>29</v>
      </c>
      <c r="I52" s="49">
        <v>0.48</v>
      </c>
      <c r="J52" s="48" t="s">
        <v>166</v>
      </c>
      <c r="K52" s="71">
        <v>323856.08</v>
      </c>
      <c r="L52" s="51">
        <v>226699</v>
      </c>
      <c r="M52" s="51">
        <v>97157.080000000016</v>
      </c>
      <c r="N52" s="52">
        <v>0.7</v>
      </c>
      <c r="O52" s="53">
        <v>0</v>
      </c>
      <c r="P52" s="53">
        <v>0</v>
      </c>
      <c r="Q52" s="54">
        <v>0</v>
      </c>
      <c r="R52" s="54">
        <v>0</v>
      </c>
      <c r="S52" s="54">
        <v>0</v>
      </c>
      <c r="T52" s="54">
        <f>L52</f>
        <v>226699</v>
      </c>
      <c r="U52" s="23"/>
      <c r="V52" s="23"/>
      <c r="W52" s="23"/>
      <c r="X52" s="23"/>
      <c r="Y52" s="23"/>
      <c r="Z52" s="23"/>
      <c r="AA52" s="9" t="b">
        <f t="shared" si="0"/>
        <v>1</v>
      </c>
      <c r="AB52" s="24">
        <f t="shared" si="1"/>
        <v>0.7</v>
      </c>
      <c r="AC52" s="25" t="b">
        <f t="shared" si="2"/>
        <v>1</v>
      </c>
      <c r="AD52" s="25" t="b">
        <f t="shared" si="3"/>
        <v>1</v>
      </c>
    </row>
    <row r="53" spans="1:30" ht="36" x14ac:dyDescent="0.25">
      <c r="A53" s="43">
        <v>51</v>
      </c>
      <c r="B53" s="44" t="s">
        <v>206</v>
      </c>
      <c r="C53" s="45" t="s">
        <v>89</v>
      </c>
      <c r="D53" s="46" t="s">
        <v>207</v>
      </c>
      <c r="E53" s="47">
        <v>2613063</v>
      </c>
      <c r="F53" s="46" t="s">
        <v>152</v>
      </c>
      <c r="G53" s="48" t="s">
        <v>208</v>
      </c>
      <c r="H53" s="46" t="s">
        <v>29</v>
      </c>
      <c r="I53" s="49">
        <v>0.45500000000000002</v>
      </c>
      <c r="J53" s="48" t="s">
        <v>158</v>
      </c>
      <c r="K53" s="71">
        <v>1124159.8700000001</v>
      </c>
      <c r="L53" s="51">
        <v>786911</v>
      </c>
      <c r="M53" s="51">
        <v>337248.87000000011</v>
      </c>
      <c r="N53" s="52">
        <v>0.7</v>
      </c>
      <c r="O53" s="53">
        <v>0</v>
      </c>
      <c r="P53" s="53">
        <v>0</v>
      </c>
      <c r="Q53" s="54">
        <v>0</v>
      </c>
      <c r="R53" s="54">
        <v>0</v>
      </c>
      <c r="S53" s="54">
        <v>0</v>
      </c>
      <c r="T53" s="55">
        <v>786911</v>
      </c>
      <c r="U53" s="23"/>
      <c r="V53" s="23"/>
      <c r="W53" s="23"/>
      <c r="X53" s="23"/>
      <c r="Y53" s="23"/>
      <c r="Z53" s="23"/>
      <c r="AA53" s="9" t="b">
        <f t="shared" si="0"/>
        <v>1</v>
      </c>
      <c r="AB53" s="24">
        <f t="shared" si="1"/>
        <v>0.7</v>
      </c>
      <c r="AC53" s="25" t="b">
        <f t="shared" si="2"/>
        <v>1</v>
      </c>
      <c r="AD53" s="25" t="b">
        <f t="shared" si="3"/>
        <v>1</v>
      </c>
    </row>
    <row r="54" spans="1:30" ht="24" x14ac:dyDescent="0.25">
      <c r="A54" s="10">
        <v>52</v>
      </c>
      <c r="B54" s="56" t="s">
        <v>209</v>
      </c>
      <c r="C54" s="57" t="s">
        <v>98</v>
      </c>
      <c r="D54" s="58" t="s">
        <v>21</v>
      </c>
      <c r="E54" s="59">
        <v>2604033</v>
      </c>
      <c r="F54" s="58" t="s">
        <v>22</v>
      </c>
      <c r="G54" s="60" t="s">
        <v>210</v>
      </c>
      <c r="H54" s="58" t="s">
        <v>29</v>
      </c>
      <c r="I54" s="61">
        <v>0.44400000000000001</v>
      </c>
      <c r="J54" s="60" t="s">
        <v>211</v>
      </c>
      <c r="K54" s="83">
        <v>2423590.69</v>
      </c>
      <c r="L54" s="63">
        <v>1938872</v>
      </c>
      <c r="M54" s="63">
        <v>484718.68999999994</v>
      </c>
      <c r="N54" s="64">
        <v>0.8</v>
      </c>
      <c r="O54" s="65">
        <v>0</v>
      </c>
      <c r="P54" s="65">
        <v>0</v>
      </c>
      <c r="Q54" s="66">
        <v>0</v>
      </c>
      <c r="R54" s="66">
        <v>0</v>
      </c>
      <c r="S54" s="66">
        <v>0</v>
      </c>
      <c r="T54" s="67">
        <v>240000</v>
      </c>
      <c r="U54" s="67">
        <v>1698872</v>
      </c>
      <c r="V54" s="23"/>
      <c r="W54" s="23"/>
      <c r="X54" s="23"/>
      <c r="Y54" s="23"/>
      <c r="Z54" s="23"/>
      <c r="AA54" s="9" t="b">
        <f t="shared" si="0"/>
        <v>1</v>
      </c>
      <c r="AB54" s="24">
        <f t="shared" si="1"/>
        <v>0.8</v>
      </c>
      <c r="AC54" s="25" t="b">
        <f t="shared" si="2"/>
        <v>1</v>
      </c>
      <c r="AD54" s="25" t="b">
        <f t="shared" si="3"/>
        <v>1</v>
      </c>
    </row>
    <row r="55" spans="1:30" ht="24" x14ac:dyDescent="0.25">
      <c r="A55" s="43">
        <v>53</v>
      </c>
      <c r="B55" s="44" t="s">
        <v>212</v>
      </c>
      <c r="C55" s="45" t="s">
        <v>89</v>
      </c>
      <c r="D55" s="46" t="s">
        <v>173</v>
      </c>
      <c r="E55" s="47">
        <v>2609062</v>
      </c>
      <c r="F55" s="46" t="s">
        <v>71</v>
      </c>
      <c r="G55" s="48" t="s">
        <v>213</v>
      </c>
      <c r="H55" s="46" t="s">
        <v>105</v>
      </c>
      <c r="I55" s="49">
        <v>0.441</v>
      </c>
      <c r="J55" s="48" t="s">
        <v>122</v>
      </c>
      <c r="K55" s="71">
        <v>357466.07</v>
      </c>
      <c r="L55" s="51">
        <v>285972</v>
      </c>
      <c r="M55" s="51">
        <v>71494.070000000007</v>
      </c>
      <c r="N55" s="52">
        <v>0.8</v>
      </c>
      <c r="O55" s="53">
        <v>0</v>
      </c>
      <c r="P55" s="53">
        <v>0</v>
      </c>
      <c r="Q55" s="54">
        <v>0</v>
      </c>
      <c r="R55" s="54">
        <v>0</v>
      </c>
      <c r="S55" s="54">
        <v>0</v>
      </c>
      <c r="T55" s="55">
        <v>285972</v>
      </c>
      <c r="U55" s="67"/>
      <c r="V55" s="23"/>
      <c r="W55" s="23"/>
      <c r="X55" s="23"/>
      <c r="Y55" s="23"/>
      <c r="Z55" s="23"/>
      <c r="AA55" s="9" t="b">
        <f t="shared" si="0"/>
        <v>1</v>
      </c>
      <c r="AB55" s="24">
        <f t="shared" si="1"/>
        <v>0.8</v>
      </c>
      <c r="AC55" s="25" t="b">
        <f t="shared" si="2"/>
        <v>1</v>
      </c>
      <c r="AD55" s="25" t="b">
        <f t="shared" si="3"/>
        <v>1</v>
      </c>
    </row>
    <row r="56" spans="1:30" ht="24" x14ac:dyDescent="0.25">
      <c r="A56" s="43">
        <v>54</v>
      </c>
      <c r="B56" s="44" t="s">
        <v>214</v>
      </c>
      <c r="C56" s="45" t="s">
        <v>89</v>
      </c>
      <c r="D56" s="46" t="s">
        <v>215</v>
      </c>
      <c r="E56" s="47">
        <v>2610011</v>
      </c>
      <c r="F56" s="46" t="s">
        <v>56</v>
      </c>
      <c r="G56" s="48" t="s">
        <v>216</v>
      </c>
      <c r="H56" s="46" t="s">
        <v>29</v>
      </c>
      <c r="I56" s="49">
        <v>0.42499999999999999</v>
      </c>
      <c r="J56" s="48" t="s">
        <v>217</v>
      </c>
      <c r="K56" s="71">
        <v>4383109.63</v>
      </c>
      <c r="L56" s="51">
        <v>3506487</v>
      </c>
      <c r="M56" s="51">
        <v>876622.62999999989</v>
      </c>
      <c r="N56" s="52">
        <v>0.8</v>
      </c>
      <c r="O56" s="53">
        <v>0</v>
      </c>
      <c r="P56" s="53">
        <v>0</v>
      </c>
      <c r="Q56" s="54">
        <v>0</v>
      </c>
      <c r="R56" s="54">
        <v>0</v>
      </c>
      <c r="S56" s="54">
        <v>0</v>
      </c>
      <c r="T56" s="55">
        <v>3506487</v>
      </c>
      <c r="U56" s="23"/>
      <c r="V56" s="23"/>
      <c r="W56" s="23"/>
      <c r="X56" s="23"/>
      <c r="Y56" s="23"/>
      <c r="Z56" s="23"/>
      <c r="AA56" s="9" t="b">
        <f t="shared" si="0"/>
        <v>1</v>
      </c>
      <c r="AB56" s="24">
        <f t="shared" si="1"/>
        <v>0.8</v>
      </c>
      <c r="AC56" s="25" t="b">
        <f t="shared" si="2"/>
        <v>1</v>
      </c>
      <c r="AD56" s="25" t="b">
        <f t="shared" si="3"/>
        <v>1</v>
      </c>
    </row>
    <row r="57" spans="1:30" x14ac:dyDescent="0.25">
      <c r="A57" s="43">
        <v>55</v>
      </c>
      <c r="B57" s="44" t="s">
        <v>218</v>
      </c>
      <c r="C57" s="45" t="s">
        <v>89</v>
      </c>
      <c r="D57" s="46" t="s">
        <v>219</v>
      </c>
      <c r="E57" s="47">
        <v>2612073</v>
      </c>
      <c r="F57" s="46" t="s">
        <v>131</v>
      </c>
      <c r="G57" s="48" t="s">
        <v>220</v>
      </c>
      <c r="H57" s="46" t="s">
        <v>24</v>
      </c>
      <c r="I57" s="49">
        <v>9.9000000000000005E-2</v>
      </c>
      <c r="J57" s="48" t="s">
        <v>221</v>
      </c>
      <c r="K57" s="71">
        <v>243748.32</v>
      </c>
      <c r="L57" s="51">
        <v>194998</v>
      </c>
      <c r="M57" s="51">
        <v>48750.320000000007</v>
      </c>
      <c r="N57" s="52">
        <v>0.8</v>
      </c>
      <c r="O57" s="53">
        <v>0</v>
      </c>
      <c r="P57" s="53">
        <v>0</v>
      </c>
      <c r="Q57" s="54">
        <v>0</v>
      </c>
      <c r="R57" s="54">
        <v>0</v>
      </c>
      <c r="S57" s="54">
        <v>0</v>
      </c>
      <c r="T57" s="55">
        <v>194998</v>
      </c>
      <c r="U57" s="23"/>
      <c r="V57" s="23"/>
      <c r="W57" s="23"/>
      <c r="X57" s="23"/>
      <c r="Y57" s="23"/>
      <c r="Z57" s="23"/>
      <c r="AA57" s="9" t="b">
        <f t="shared" si="0"/>
        <v>1</v>
      </c>
      <c r="AB57" s="24">
        <f t="shared" si="1"/>
        <v>0.8</v>
      </c>
      <c r="AC57" s="25" t="b">
        <f t="shared" si="2"/>
        <v>1</v>
      </c>
      <c r="AD57" s="25" t="b">
        <f t="shared" si="3"/>
        <v>1</v>
      </c>
    </row>
    <row r="58" spans="1:30" ht="36" x14ac:dyDescent="0.25">
      <c r="A58" s="43">
        <v>56</v>
      </c>
      <c r="B58" s="44" t="s">
        <v>222</v>
      </c>
      <c r="C58" s="45" t="s">
        <v>89</v>
      </c>
      <c r="D58" s="46" t="s">
        <v>223</v>
      </c>
      <c r="E58" s="47">
        <v>2608013</v>
      </c>
      <c r="F58" s="46" t="s">
        <v>52</v>
      </c>
      <c r="G58" s="48" t="s">
        <v>224</v>
      </c>
      <c r="H58" s="46" t="s">
        <v>105</v>
      </c>
      <c r="I58" s="49">
        <v>8.2000000000000003E-2</v>
      </c>
      <c r="J58" s="48" t="s">
        <v>225</v>
      </c>
      <c r="K58" s="71">
        <v>198483.83</v>
      </c>
      <c r="L58" s="51">
        <v>138938</v>
      </c>
      <c r="M58" s="51">
        <v>59545.829999999987</v>
      </c>
      <c r="N58" s="52">
        <v>0.7</v>
      </c>
      <c r="O58" s="53">
        <v>0</v>
      </c>
      <c r="P58" s="53">
        <v>0</v>
      </c>
      <c r="Q58" s="54">
        <v>0</v>
      </c>
      <c r="R58" s="54">
        <v>0</v>
      </c>
      <c r="S58" s="54">
        <v>0</v>
      </c>
      <c r="T58" s="55">
        <v>138938</v>
      </c>
      <c r="U58" s="23"/>
      <c r="V58" s="23"/>
      <c r="W58" s="23"/>
      <c r="X58" s="23"/>
      <c r="Y58" s="23"/>
      <c r="Z58" s="23"/>
      <c r="AA58" s="9" t="b">
        <f t="shared" si="0"/>
        <v>1</v>
      </c>
      <c r="AB58" s="24">
        <f t="shared" si="1"/>
        <v>0.7</v>
      </c>
      <c r="AC58" s="25" t="b">
        <f t="shared" si="2"/>
        <v>1</v>
      </c>
      <c r="AD58" s="25" t="b">
        <f t="shared" si="3"/>
        <v>1</v>
      </c>
    </row>
    <row r="59" spans="1:30" ht="36" x14ac:dyDescent="0.25">
      <c r="A59" s="43">
        <v>57</v>
      </c>
      <c r="B59" s="72" t="s">
        <v>226</v>
      </c>
      <c r="C59" s="45" t="s">
        <v>89</v>
      </c>
      <c r="D59" s="73" t="s">
        <v>227</v>
      </c>
      <c r="E59" s="74">
        <v>2604172</v>
      </c>
      <c r="F59" s="73" t="s">
        <v>22</v>
      </c>
      <c r="G59" s="75" t="s">
        <v>228</v>
      </c>
      <c r="H59" s="73" t="s">
        <v>24</v>
      </c>
      <c r="I59" s="76">
        <v>6.6000000000000003E-2</v>
      </c>
      <c r="J59" s="75" t="s">
        <v>158</v>
      </c>
      <c r="K59" s="84">
        <v>882645.14</v>
      </c>
      <c r="L59" s="78">
        <v>617851</v>
      </c>
      <c r="M59" s="78">
        <v>264794.14</v>
      </c>
      <c r="N59" s="79">
        <v>0.7</v>
      </c>
      <c r="O59" s="53">
        <v>0</v>
      </c>
      <c r="P59" s="53">
        <v>0</v>
      </c>
      <c r="Q59" s="54">
        <v>0</v>
      </c>
      <c r="R59" s="54">
        <v>0</v>
      </c>
      <c r="S59" s="54">
        <v>0</v>
      </c>
      <c r="T59" s="80">
        <v>617851</v>
      </c>
      <c r="U59" s="23"/>
      <c r="V59" s="23"/>
      <c r="W59" s="23"/>
      <c r="X59" s="23"/>
      <c r="Y59" s="23"/>
      <c r="Z59" s="23"/>
      <c r="AA59" s="9" t="b">
        <f t="shared" si="0"/>
        <v>1</v>
      </c>
      <c r="AB59" s="24">
        <f t="shared" si="1"/>
        <v>0.7</v>
      </c>
      <c r="AC59" s="25" t="b">
        <f t="shared" si="2"/>
        <v>1</v>
      </c>
      <c r="AD59" s="25" t="b">
        <f t="shared" si="3"/>
        <v>1</v>
      </c>
    </row>
    <row r="60" spans="1:30" ht="24" x14ac:dyDescent="0.25">
      <c r="A60" s="43">
        <v>58</v>
      </c>
      <c r="B60" s="44" t="s">
        <v>229</v>
      </c>
      <c r="C60" s="45" t="s">
        <v>89</v>
      </c>
      <c r="D60" s="46" t="s">
        <v>230</v>
      </c>
      <c r="E60" s="47">
        <v>2606012</v>
      </c>
      <c r="F60" s="46" t="s">
        <v>94</v>
      </c>
      <c r="G60" s="48" t="s">
        <v>231</v>
      </c>
      <c r="H60" s="46" t="s">
        <v>105</v>
      </c>
      <c r="I60" s="49">
        <v>1.649</v>
      </c>
      <c r="J60" s="48" t="s">
        <v>232</v>
      </c>
      <c r="K60" s="71">
        <v>700824.11</v>
      </c>
      <c r="L60" s="51">
        <v>490576</v>
      </c>
      <c r="M60" s="51">
        <v>210248.11</v>
      </c>
      <c r="N60" s="52">
        <v>0.7</v>
      </c>
      <c r="O60" s="53">
        <v>0</v>
      </c>
      <c r="P60" s="53">
        <v>0</v>
      </c>
      <c r="Q60" s="54">
        <v>0</v>
      </c>
      <c r="R60" s="54">
        <v>0</v>
      </c>
      <c r="S60" s="54">
        <v>0</v>
      </c>
      <c r="T60" s="54">
        <f t="shared" ref="T60:T74" si="4">L60</f>
        <v>490576</v>
      </c>
      <c r="U60" s="23"/>
      <c r="V60" s="23"/>
      <c r="W60" s="23"/>
      <c r="X60" s="23"/>
      <c r="Y60" s="23"/>
      <c r="Z60" s="23"/>
      <c r="AA60" s="9" t="b">
        <f t="shared" si="0"/>
        <v>1</v>
      </c>
      <c r="AB60" s="24">
        <f t="shared" si="1"/>
        <v>0.7</v>
      </c>
      <c r="AC60" s="25" t="b">
        <f t="shared" si="2"/>
        <v>1</v>
      </c>
      <c r="AD60" s="25" t="b">
        <f t="shared" si="3"/>
        <v>1</v>
      </c>
    </row>
    <row r="61" spans="1:30" ht="24" x14ac:dyDescent="0.25">
      <c r="A61" s="43">
        <v>59</v>
      </c>
      <c r="B61" s="44" t="s">
        <v>233</v>
      </c>
      <c r="C61" s="45" t="s">
        <v>89</v>
      </c>
      <c r="D61" s="46" t="s">
        <v>190</v>
      </c>
      <c r="E61" s="47">
        <v>2613042</v>
      </c>
      <c r="F61" s="46" t="s">
        <v>152</v>
      </c>
      <c r="G61" s="48" t="s">
        <v>234</v>
      </c>
      <c r="H61" s="46" t="s">
        <v>105</v>
      </c>
      <c r="I61" s="49">
        <v>1.115</v>
      </c>
      <c r="J61" s="48" t="s">
        <v>122</v>
      </c>
      <c r="K61" s="71">
        <v>678730.9</v>
      </c>
      <c r="L61" s="51">
        <v>475111</v>
      </c>
      <c r="M61" s="51">
        <v>203619.90000000002</v>
      </c>
      <c r="N61" s="52">
        <v>0.7</v>
      </c>
      <c r="O61" s="53">
        <v>0</v>
      </c>
      <c r="P61" s="53">
        <v>0</v>
      </c>
      <c r="Q61" s="54">
        <v>0</v>
      </c>
      <c r="R61" s="54">
        <v>0</v>
      </c>
      <c r="S61" s="54">
        <v>0</v>
      </c>
      <c r="T61" s="54">
        <f t="shared" si="4"/>
        <v>475111</v>
      </c>
      <c r="U61" s="23"/>
      <c r="V61" s="23"/>
      <c r="W61" s="23"/>
      <c r="X61" s="23"/>
      <c r="Y61" s="23"/>
      <c r="Z61" s="23"/>
      <c r="AA61" s="9" t="b">
        <f t="shared" si="0"/>
        <v>1</v>
      </c>
      <c r="AB61" s="24">
        <f t="shared" si="1"/>
        <v>0.7</v>
      </c>
      <c r="AC61" s="25" t="b">
        <f t="shared" si="2"/>
        <v>1</v>
      </c>
      <c r="AD61" s="25" t="b">
        <f t="shared" si="3"/>
        <v>1</v>
      </c>
    </row>
    <row r="62" spans="1:30" ht="24" x14ac:dyDescent="0.25">
      <c r="A62" s="43">
        <v>60</v>
      </c>
      <c r="B62" s="44" t="s">
        <v>235</v>
      </c>
      <c r="C62" s="45" t="s">
        <v>89</v>
      </c>
      <c r="D62" s="46" t="s">
        <v>236</v>
      </c>
      <c r="E62" s="47">
        <v>2609011</v>
      </c>
      <c r="F62" s="46" t="s">
        <v>71</v>
      </c>
      <c r="G62" s="48" t="s">
        <v>237</v>
      </c>
      <c r="H62" s="46" t="s">
        <v>29</v>
      </c>
      <c r="I62" s="49">
        <v>1.04</v>
      </c>
      <c r="J62" s="48" t="s">
        <v>238</v>
      </c>
      <c r="K62" s="71">
        <v>4676323.55</v>
      </c>
      <c r="L62" s="51">
        <v>3273426</v>
      </c>
      <c r="M62" s="51">
        <v>1402897.5499999998</v>
      </c>
      <c r="N62" s="52">
        <v>0.7</v>
      </c>
      <c r="O62" s="53">
        <v>0</v>
      </c>
      <c r="P62" s="53">
        <v>0</v>
      </c>
      <c r="Q62" s="54">
        <v>0</v>
      </c>
      <c r="R62" s="54">
        <v>0</v>
      </c>
      <c r="S62" s="54">
        <v>0</v>
      </c>
      <c r="T62" s="54">
        <f t="shared" si="4"/>
        <v>3273426</v>
      </c>
      <c r="U62" s="23"/>
      <c r="V62" s="23"/>
      <c r="W62" s="23"/>
      <c r="X62" s="23"/>
      <c r="Y62" s="23"/>
      <c r="Z62" s="23"/>
      <c r="AA62" s="9" t="b">
        <f t="shared" si="0"/>
        <v>1</v>
      </c>
      <c r="AB62" s="24">
        <f t="shared" si="1"/>
        <v>0.7</v>
      </c>
      <c r="AC62" s="25" t="b">
        <f t="shared" si="2"/>
        <v>1</v>
      </c>
      <c r="AD62" s="25" t="b">
        <f t="shared" si="3"/>
        <v>1</v>
      </c>
    </row>
    <row r="63" spans="1:30" ht="24" x14ac:dyDescent="0.25">
      <c r="A63" s="43">
        <v>61</v>
      </c>
      <c r="B63" s="44" t="s">
        <v>239</v>
      </c>
      <c r="C63" s="45" t="s">
        <v>89</v>
      </c>
      <c r="D63" s="46" t="s">
        <v>240</v>
      </c>
      <c r="E63" s="47">
        <v>2610022</v>
      </c>
      <c r="F63" s="46" t="s">
        <v>56</v>
      </c>
      <c r="G63" s="48" t="s">
        <v>241</v>
      </c>
      <c r="H63" s="46" t="s">
        <v>105</v>
      </c>
      <c r="I63" s="49">
        <v>0.88500000000000001</v>
      </c>
      <c r="J63" s="48" t="s">
        <v>166</v>
      </c>
      <c r="K63" s="50">
        <v>814279.05</v>
      </c>
      <c r="L63" s="51">
        <v>651423</v>
      </c>
      <c r="M63" s="51">
        <v>162856.05000000005</v>
      </c>
      <c r="N63" s="52">
        <v>0.8</v>
      </c>
      <c r="O63" s="53">
        <v>0</v>
      </c>
      <c r="P63" s="53">
        <v>0</v>
      </c>
      <c r="Q63" s="54">
        <v>0</v>
      </c>
      <c r="R63" s="54">
        <v>0</v>
      </c>
      <c r="S63" s="54">
        <v>0</v>
      </c>
      <c r="T63" s="54">
        <f t="shared" si="4"/>
        <v>651423</v>
      </c>
      <c r="U63" s="23"/>
      <c r="V63" s="23"/>
      <c r="W63" s="23"/>
      <c r="X63" s="23"/>
      <c r="Y63" s="23"/>
      <c r="Z63" s="23"/>
      <c r="AA63" s="9" t="b">
        <f t="shared" si="0"/>
        <v>1</v>
      </c>
      <c r="AB63" s="24">
        <f t="shared" si="1"/>
        <v>0.8</v>
      </c>
      <c r="AC63" s="25" t="b">
        <f t="shared" si="2"/>
        <v>1</v>
      </c>
      <c r="AD63" s="25" t="b">
        <f t="shared" si="3"/>
        <v>1</v>
      </c>
    </row>
    <row r="64" spans="1:30" x14ac:dyDescent="0.25">
      <c r="A64" s="43">
        <v>62</v>
      </c>
      <c r="B64" s="44" t="s">
        <v>242</v>
      </c>
      <c r="C64" s="45" t="s">
        <v>89</v>
      </c>
      <c r="D64" s="46" t="s">
        <v>243</v>
      </c>
      <c r="E64" s="47">
        <v>2605043</v>
      </c>
      <c r="F64" s="46" t="s">
        <v>47</v>
      </c>
      <c r="G64" s="48" t="s">
        <v>244</v>
      </c>
      <c r="H64" s="46" t="s">
        <v>29</v>
      </c>
      <c r="I64" s="49">
        <v>0.875</v>
      </c>
      <c r="J64" s="48" t="s">
        <v>144</v>
      </c>
      <c r="K64" s="71">
        <v>770654.16</v>
      </c>
      <c r="L64" s="51">
        <v>539457</v>
      </c>
      <c r="M64" s="51">
        <v>231197.16000000003</v>
      </c>
      <c r="N64" s="52">
        <v>0.7</v>
      </c>
      <c r="O64" s="53">
        <v>0</v>
      </c>
      <c r="P64" s="53">
        <v>0</v>
      </c>
      <c r="Q64" s="82">
        <v>0</v>
      </c>
      <c r="R64" s="82">
        <v>0</v>
      </c>
      <c r="S64" s="82">
        <v>0</v>
      </c>
      <c r="T64" s="82">
        <f t="shared" si="4"/>
        <v>539457</v>
      </c>
      <c r="U64" s="23"/>
      <c r="V64" s="23"/>
      <c r="W64" s="23"/>
      <c r="X64" s="23"/>
      <c r="Y64" s="23"/>
      <c r="Z64" s="23"/>
      <c r="AA64" s="9" t="b">
        <f t="shared" si="0"/>
        <v>1</v>
      </c>
      <c r="AB64" s="24">
        <f t="shared" si="1"/>
        <v>0.7</v>
      </c>
      <c r="AC64" s="25" t="b">
        <f t="shared" si="2"/>
        <v>1</v>
      </c>
      <c r="AD64" s="25" t="b">
        <f t="shared" si="3"/>
        <v>1</v>
      </c>
    </row>
    <row r="65" spans="1:30" ht="24" x14ac:dyDescent="0.25">
      <c r="A65" s="43">
        <v>63</v>
      </c>
      <c r="B65" s="44" t="s">
        <v>245</v>
      </c>
      <c r="C65" s="45" t="s">
        <v>89</v>
      </c>
      <c r="D65" s="46" t="s">
        <v>246</v>
      </c>
      <c r="E65" s="47">
        <v>2611053</v>
      </c>
      <c r="F65" s="46" t="s">
        <v>247</v>
      </c>
      <c r="G65" s="48" t="s">
        <v>248</v>
      </c>
      <c r="H65" s="46" t="s">
        <v>105</v>
      </c>
      <c r="I65" s="49">
        <v>0.872</v>
      </c>
      <c r="J65" s="48" t="s">
        <v>232</v>
      </c>
      <c r="K65" s="71">
        <v>2364366.56</v>
      </c>
      <c r="L65" s="51">
        <v>1891493</v>
      </c>
      <c r="M65" s="51">
        <v>472873.56000000006</v>
      </c>
      <c r="N65" s="52">
        <v>0.8</v>
      </c>
      <c r="O65" s="53">
        <v>0</v>
      </c>
      <c r="P65" s="53">
        <v>0</v>
      </c>
      <c r="Q65" s="82">
        <v>0</v>
      </c>
      <c r="R65" s="82">
        <v>0</v>
      </c>
      <c r="S65" s="82">
        <v>0</v>
      </c>
      <c r="T65" s="82">
        <f t="shared" si="4"/>
        <v>1891493</v>
      </c>
      <c r="U65" s="23"/>
      <c r="V65" s="23"/>
      <c r="W65" s="23"/>
      <c r="X65" s="23"/>
      <c r="Y65" s="23"/>
      <c r="Z65" s="23"/>
      <c r="AA65" s="9" t="b">
        <f t="shared" si="0"/>
        <v>1</v>
      </c>
      <c r="AB65" s="24">
        <f t="shared" si="1"/>
        <v>0.8</v>
      </c>
      <c r="AC65" s="25" t="b">
        <f t="shared" si="2"/>
        <v>1</v>
      </c>
      <c r="AD65" s="25" t="b">
        <f t="shared" si="3"/>
        <v>1</v>
      </c>
    </row>
    <row r="66" spans="1:30" ht="24" x14ac:dyDescent="0.25">
      <c r="A66" s="43">
        <v>64</v>
      </c>
      <c r="B66" s="44" t="s">
        <v>249</v>
      </c>
      <c r="C66" s="45" t="s">
        <v>89</v>
      </c>
      <c r="D66" s="46" t="s">
        <v>250</v>
      </c>
      <c r="E66" s="47">
        <v>2607062</v>
      </c>
      <c r="F66" s="46" t="s">
        <v>147</v>
      </c>
      <c r="G66" s="48" t="s">
        <v>251</v>
      </c>
      <c r="H66" s="46" t="s">
        <v>105</v>
      </c>
      <c r="I66" s="49">
        <v>0.87</v>
      </c>
      <c r="J66" s="48" t="s">
        <v>252</v>
      </c>
      <c r="K66" s="71">
        <v>765798</v>
      </c>
      <c r="L66" s="51">
        <v>612638</v>
      </c>
      <c r="M66" s="51">
        <v>153160</v>
      </c>
      <c r="N66" s="52">
        <v>0.8</v>
      </c>
      <c r="O66" s="53">
        <v>0</v>
      </c>
      <c r="P66" s="53">
        <v>0</v>
      </c>
      <c r="Q66" s="54">
        <v>0</v>
      </c>
      <c r="R66" s="54">
        <v>0</v>
      </c>
      <c r="S66" s="54">
        <v>0</v>
      </c>
      <c r="T66" s="54">
        <f t="shared" si="4"/>
        <v>612638</v>
      </c>
      <c r="U66" s="23"/>
      <c r="V66" s="23"/>
      <c r="W66" s="23"/>
      <c r="X66" s="23"/>
      <c r="Y66" s="23"/>
      <c r="Z66" s="23"/>
      <c r="AA66" s="9" t="b">
        <f t="shared" si="0"/>
        <v>1</v>
      </c>
      <c r="AB66" s="24">
        <f t="shared" si="1"/>
        <v>0.8</v>
      </c>
      <c r="AC66" s="25" t="b">
        <f t="shared" si="2"/>
        <v>1</v>
      </c>
      <c r="AD66" s="25" t="b">
        <f t="shared" si="3"/>
        <v>1</v>
      </c>
    </row>
    <row r="67" spans="1:30" ht="24" x14ac:dyDescent="0.25">
      <c r="A67" s="43">
        <v>65</v>
      </c>
      <c r="B67" s="44" t="s">
        <v>253</v>
      </c>
      <c r="C67" s="45" t="s">
        <v>89</v>
      </c>
      <c r="D67" s="46" t="s">
        <v>254</v>
      </c>
      <c r="E67" s="47">
        <v>2609093</v>
      </c>
      <c r="F67" s="46" t="s">
        <v>71</v>
      </c>
      <c r="G67" s="48" t="s">
        <v>255</v>
      </c>
      <c r="H67" s="46" t="s">
        <v>29</v>
      </c>
      <c r="I67" s="49">
        <v>0.82</v>
      </c>
      <c r="J67" s="48" t="s">
        <v>256</v>
      </c>
      <c r="K67" s="71">
        <v>1057219.92</v>
      </c>
      <c r="L67" s="51">
        <v>845775</v>
      </c>
      <c r="M67" s="51">
        <v>211444.91999999993</v>
      </c>
      <c r="N67" s="52">
        <v>0.8</v>
      </c>
      <c r="O67" s="53">
        <v>0</v>
      </c>
      <c r="P67" s="53">
        <v>0</v>
      </c>
      <c r="Q67" s="54">
        <v>0</v>
      </c>
      <c r="R67" s="54">
        <v>0</v>
      </c>
      <c r="S67" s="54">
        <v>0</v>
      </c>
      <c r="T67" s="54">
        <f t="shared" si="4"/>
        <v>845775</v>
      </c>
      <c r="U67" s="23"/>
      <c r="V67" s="23"/>
      <c r="W67" s="23"/>
      <c r="X67" s="23"/>
      <c r="Y67" s="23"/>
      <c r="Z67" s="23"/>
      <c r="AA67" s="9" t="b">
        <f t="shared" si="0"/>
        <v>1</v>
      </c>
      <c r="AB67" s="24">
        <f t="shared" si="1"/>
        <v>0.8</v>
      </c>
      <c r="AC67" s="25" t="b">
        <f t="shared" si="2"/>
        <v>1</v>
      </c>
      <c r="AD67" s="25" t="b">
        <f t="shared" si="3"/>
        <v>1</v>
      </c>
    </row>
    <row r="68" spans="1:30" ht="24" x14ac:dyDescent="0.25">
      <c r="A68" s="43">
        <v>66</v>
      </c>
      <c r="B68" s="44" t="s">
        <v>257</v>
      </c>
      <c r="C68" s="45" t="s">
        <v>89</v>
      </c>
      <c r="D68" s="46" t="s">
        <v>146</v>
      </c>
      <c r="E68" s="47">
        <v>2607032</v>
      </c>
      <c r="F68" s="46" t="s">
        <v>147</v>
      </c>
      <c r="G68" s="48" t="s">
        <v>258</v>
      </c>
      <c r="H68" s="46" t="s">
        <v>105</v>
      </c>
      <c r="I68" s="49">
        <v>0.76</v>
      </c>
      <c r="J68" s="48" t="s">
        <v>149</v>
      </c>
      <c r="K68" s="71">
        <v>312294.81</v>
      </c>
      <c r="L68" s="51">
        <v>249835</v>
      </c>
      <c r="M68" s="51">
        <v>62459.81</v>
      </c>
      <c r="N68" s="52">
        <v>0.8</v>
      </c>
      <c r="O68" s="53">
        <v>0</v>
      </c>
      <c r="P68" s="53">
        <v>0</v>
      </c>
      <c r="Q68" s="54">
        <v>0</v>
      </c>
      <c r="R68" s="54">
        <v>0</v>
      </c>
      <c r="S68" s="54">
        <v>0</v>
      </c>
      <c r="T68" s="54">
        <f t="shared" si="4"/>
        <v>249835</v>
      </c>
      <c r="U68" s="23"/>
      <c r="V68" s="23"/>
      <c r="W68" s="23"/>
      <c r="X68" s="23"/>
      <c r="Y68" s="23"/>
      <c r="Z68" s="23"/>
      <c r="AA68" s="9" t="b">
        <f t="shared" si="0"/>
        <v>1</v>
      </c>
      <c r="AB68" s="24">
        <f t="shared" si="1"/>
        <v>0.8</v>
      </c>
      <c r="AC68" s="25" t="b">
        <f t="shared" si="2"/>
        <v>1</v>
      </c>
      <c r="AD68" s="25" t="b">
        <f t="shared" si="3"/>
        <v>1</v>
      </c>
    </row>
    <row r="69" spans="1:30" ht="24" x14ac:dyDescent="0.25">
      <c r="A69" s="43">
        <v>67</v>
      </c>
      <c r="B69" s="44" t="s">
        <v>259</v>
      </c>
      <c r="C69" s="45" t="s">
        <v>89</v>
      </c>
      <c r="D69" s="46" t="s">
        <v>260</v>
      </c>
      <c r="E69" s="47">
        <v>2609043</v>
      </c>
      <c r="F69" s="46" t="s">
        <v>71</v>
      </c>
      <c r="G69" s="48" t="s">
        <v>261</v>
      </c>
      <c r="H69" s="46" t="s">
        <v>29</v>
      </c>
      <c r="I69" s="49">
        <v>0.67400000000000004</v>
      </c>
      <c r="J69" s="48" t="s">
        <v>262</v>
      </c>
      <c r="K69" s="71">
        <v>673100.96</v>
      </c>
      <c r="L69" s="51">
        <v>538480</v>
      </c>
      <c r="M69" s="51">
        <v>134620.95999999996</v>
      </c>
      <c r="N69" s="52">
        <v>0.8</v>
      </c>
      <c r="O69" s="53">
        <v>0</v>
      </c>
      <c r="P69" s="53">
        <v>0</v>
      </c>
      <c r="Q69" s="54">
        <v>0</v>
      </c>
      <c r="R69" s="54">
        <v>0</v>
      </c>
      <c r="S69" s="54">
        <v>0</v>
      </c>
      <c r="T69" s="54">
        <f t="shared" si="4"/>
        <v>538480</v>
      </c>
      <c r="U69" s="23"/>
      <c r="V69" s="23"/>
      <c r="W69" s="23"/>
      <c r="X69" s="23"/>
      <c r="Y69" s="23"/>
      <c r="Z69" s="23"/>
      <c r="AA69" s="9" t="b">
        <f t="shared" si="0"/>
        <v>1</v>
      </c>
      <c r="AB69" s="24">
        <f t="shared" si="1"/>
        <v>0.8</v>
      </c>
      <c r="AC69" s="25" t="b">
        <f t="shared" si="2"/>
        <v>1</v>
      </c>
      <c r="AD69" s="25" t="b">
        <f t="shared" si="3"/>
        <v>1</v>
      </c>
    </row>
    <row r="70" spans="1:30" ht="24" x14ac:dyDescent="0.25">
      <c r="A70" s="43">
        <v>68</v>
      </c>
      <c r="B70" s="44" t="s">
        <v>263</v>
      </c>
      <c r="C70" s="45" t="s">
        <v>89</v>
      </c>
      <c r="D70" s="46" t="s">
        <v>151</v>
      </c>
      <c r="E70" s="47">
        <v>2613032</v>
      </c>
      <c r="F70" s="46" t="s">
        <v>152</v>
      </c>
      <c r="G70" s="48" t="s">
        <v>264</v>
      </c>
      <c r="H70" s="46" t="s">
        <v>29</v>
      </c>
      <c r="I70" s="49">
        <v>0.66</v>
      </c>
      <c r="J70" s="48" t="s">
        <v>154</v>
      </c>
      <c r="K70" s="50">
        <v>552595.84</v>
      </c>
      <c r="L70" s="51">
        <v>386817</v>
      </c>
      <c r="M70" s="51">
        <v>165778.83999999997</v>
      </c>
      <c r="N70" s="52">
        <v>0.7</v>
      </c>
      <c r="O70" s="53">
        <v>0</v>
      </c>
      <c r="P70" s="53">
        <v>0</v>
      </c>
      <c r="Q70" s="54">
        <v>0</v>
      </c>
      <c r="R70" s="54">
        <v>0</v>
      </c>
      <c r="S70" s="54">
        <v>0</v>
      </c>
      <c r="T70" s="54">
        <f t="shared" si="4"/>
        <v>386817</v>
      </c>
      <c r="U70" s="23"/>
      <c r="V70" s="23"/>
      <c r="W70" s="23"/>
      <c r="X70" s="23"/>
      <c r="Y70" s="23"/>
      <c r="Z70" s="23"/>
      <c r="AA70" s="9" t="b">
        <f t="shared" si="0"/>
        <v>1</v>
      </c>
      <c r="AB70" s="24">
        <f t="shared" si="1"/>
        <v>0.7</v>
      </c>
      <c r="AC70" s="25" t="b">
        <f t="shared" si="2"/>
        <v>1</v>
      </c>
      <c r="AD70" s="25" t="b">
        <f t="shared" si="3"/>
        <v>1</v>
      </c>
    </row>
    <row r="71" spans="1:30" ht="24" x14ac:dyDescent="0.25">
      <c r="A71" s="43">
        <v>69</v>
      </c>
      <c r="B71" s="44" t="s">
        <v>265</v>
      </c>
      <c r="C71" s="45" t="s">
        <v>89</v>
      </c>
      <c r="D71" s="46" t="s">
        <v>266</v>
      </c>
      <c r="E71" s="47">
        <v>2604012</v>
      </c>
      <c r="F71" s="46" t="s">
        <v>22</v>
      </c>
      <c r="G71" s="48" t="s">
        <v>267</v>
      </c>
      <c r="H71" s="46" t="s">
        <v>24</v>
      </c>
      <c r="I71" s="49">
        <v>0.65400000000000003</v>
      </c>
      <c r="J71" s="48" t="s">
        <v>217</v>
      </c>
      <c r="K71" s="71">
        <v>2288448.2000000002</v>
      </c>
      <c r="L71" s="51">
        <v>1830758</v>
      </c>
      <c r="M71" s="51">
        <v>457690.20000000019</v>
      </c>
      <c r="N71" s="52">
        <v>0.8</v>
      </c>
      <c r="O71" s="53">
        <v>0</v>
      </c>
      <c r="P71" s="53">
        <v>0</v>
      </c>
      <c r="Q71" s="54">
        <v>0</v>
      </c>
      <c r="R71" s="54">
        <v>0</v>
      </c>
      <c r="S71" s="54">
        <v>0</v>
      </c>
      <c r="T71" s="54">
        <f t="shared" si="4"/>
        <v>1830758</v>
      </c>
      <c r="U71" s="23"/>
      <c r="V71" s="23"/>
      <c r="W71" s="23"/>
      <c r="X71" s="23"/>
      <c r="Y71" s="23"/>
      <c r="Z71" s="23"/>
      <c r="AA71" s="9" t="b">
        <f t="shared" ref="AA71:AA134" si="5">L71=SUM(O71:Z71)</f>
        <v>1</v>
      </c>
      <c r="AB71" s="24">
        <f t="shared" ref="AB71:AB134" si="6">ROUND(L71/K71,4)</f>
        <v>0.8</v>
      </c>
      <c r="AC71" s="25" t="b">
        <f t="shared" ref="AC71:AC134" si="7">AB71=N71</f>
        <v>1</v>
      </c>
      <c r="AD71" s="25" t="b">
        <f t="shared" ref="AD71:AD134" si="8">K71=L71+M71</f>
        <v>1</v>
      </c>
    </row>
    <row r="72" spans="1:30" ht="36" x14ac:dyDescent="0.25">
      <c r="A72" s="43">
        <v>70</v>
      </c>
      <c r="B72" s="44" t="s">
        <v>268</v>
      </c>
      <c r="C72" s="45" t="s">
        <v>89</v>
      </c>
      <c r="D72" s="46" t="s">
        <v>164</v>
      </c>
      <c r="E72" s="47">
        <v>2608032</v>
      </c>
      <c r="F72" s="46" t="s">
        <v>52</v>
      </c>
      <c r="G72" s="48" t="s">
        <v>269</v>
      </c>
      <c r="H72" s="46" t="s">
        <v>105</v>
      </c>
      <c r="I72" s="49">
        <v>0.56499999999999995</v>
      </c>
      <c r="J72" s="48" t="s">
        <v>166</v>
      </c>
      <c r="K72" s="71">
        <v>415916.05</v>
      </c>
      <c r="L72" s="51">
        <v>291141</v>
      </c>
      <c r="M72" s="51">
        <v>124775.04999999999</v>
      </c>
      <c r="N72" s="52">
        <v>0.7</v>
      </c>
      <c r="O72" s="53">
        <v>0</v>
      </c>
      <c r="P72" s="53">
        <v>0</v>
      </c>
      <c r="Q72" s="54">
        <v>0</v>
      </c>
      <c r="R72" s="54">
        <v>0</v>
      </c>
      <c r="S72" s="54">
        <v>0</v>
      </c>
      <c r="T72" s="54">
        <f t="shared" si="4"/>
        <v>291141</v>
      </c>
      <c r="U72" s="23"/>
      <c r="V72" s="23"/>
      <c r="W72" s="23"/>
      <c r="X72" s="23"/>
      <c r="Y72" s="23"/>
      <c r="Z72" s="23"/>
      <c r="AA72" s="9" t="b">
        <f t="shared" si="5"/>
        <v>1</v>
      </c>
      <c r="AB72" s="24">
        <f t="shared" si="6"/>
        <v>0.7</v>
      </c>
      <c r="AC72" s="25" t="b">
        <f t="shared" si="7"/>
        <v>1</v>
      </c>
      <c r="AD72" s="25" t="b">
        <f t="shared" si="8"/>
        <v>1</v>
      </c>
    </row>
    <row r="73" spans="1:30" ht="24" x14ac:dyDescent="0.25">
      <c r="A73" s="43">
        <v>71</v>
      </c>
      <c r="B73" s="44" t="s">
        <v>270</v>
      </c>
      <c r="C73" s="45" t="s">
        <v>89</v>
      </c>
      <c r="D73" s="46" t="s">
        <v>142</v>
      </c>
      <c r="E73" s="47">
        <v>2604083</v>
      </c>
      <c r="F73" s="46" t="s">
        <v>22</v>
      </c>
      <c r="G73" s="48" t="s">
        <v>271</v>
      </c>
      <c r="H73" s="46" t="s">
        <v>29</v>
      </c>
      <c r="I73" s="49">
        <v>0.47199999999999998</v>
      </c>
      <c r="J73" s="48" t="s">
        <v>272</v>
      </c>
      <c r="K73" s="50">
        <v>555700</v>
      </c>
      <c r="L73" s="51">
        <v>444560</v>
      </c>
      <c r="M73" s="51">
        <v>111140</v>
      </c>
      <c r="N73" s="52">
        <v>0.8</v>
      </c>
      <c r="O73" s="53">
        <v>0</v>
      </c>
      <c r="P73" s="53">
        <v>0</v>
      </c>
      <c r="Q73" s="54">
        <v>0</v>
      </c>
      <c r="R73" s="54">
        <v>0</v>
      </c>
      <c r="S73" s="54">
        <v>0</v>
      </c>
      <c r="T73" s="54">
        <f t="shared" si="4"/>
        <v>444560</v>
      </c>
      <c r="U73" s="23"/>
      <c r="V73" s="23"/>
      <c r="W73" s="23"/>
      <c r="X73" s="23"/>
      <c r="Y73" s="23"/>
      <c r="Z73" s="23"/>
      <c r="AA73" s="9" t="b">
        <f t="shared" si="5"/>
        <v>1</v>
      </c>
      <c r="AB73" s="24">
        <f t="shared" si="6"/>
        <v>0.8</v>
      </c>
      <c r="AC73" s="25" t="b">
        <f t="shared" si="7"/>
        <v>1</v>
      </c>
      <c r="AD73" s="25" t="b">
        <f t="shared" si="8"/>
        <v>1</v>
      </c>
    </row>
    <row r="74" spans="1:30" ht="24" x14ac:dyDescent="0.25">
      <c r="A74" s="43">
        <v>72</v>
      </c>
      <c r="B74" s="44" t="s">
        <v>273</v>
      </c>
      <c r="C74" s="45" t="s">
        <v>89</v>
      </c>
      <c r="D74" s="46" t="s">
        <v>274</v>
      </c>
      <c r="E74" s="47">
        <v>2605023</v>
      </c>
      <c r="F74" s="46" t="s">
        <v>47</v>
      </c>
      <c r="G74" s="48" t="s">
        <v>275</v>
      </c>
      <c r="H74" s="46" t="s">
        <v>29</v>
      </c>
      <c r="I74" s="49">
        <v>0.46</v>
      </c>
      <c r="J74" s="48" t="s">
        <v>225</v>
      </c>
      <c r="K74" s="50">
        <v>354767.54</v>
      </c>
      <c r="L74" s="51">
        <v>283814</v>
      </c>
      <c r="M74" s="51">
        <v>70953.539999999979</v>
      </c>
      <c r="N74" s="52">
        <v>0.8</v>
      </c>
      <c r="O74" s="53">
        <v>0</v>
      </c>
      <c r="P74" s="53">
        <v>0</v>
      </c>
      <c r="Q74" s="54">
        <v>0</v>
      </c>
      <c r="R74" s="54">
        <v>0</v>
      </c>
      <c r="S74" s="54">
        <v>0</v>
      </c>
      <c r="T74" s="54">
        <f t="shared" si="4"/>
        <v>283814</v>
      </c>
      <c r="U74" s="23"/>
      <c r="V74" s="23"/>
      <c r="W74" s="23"/>
      <c r="X74" s="23"/>
      <c r="Y74" s="23"/>
      <c r="Z74" s="23"/>
      <c r="AA74" s="9" t="b">
        <f t="shared" si="5"/>
        <v>1</v>
      </c>
      <c r="AB74" s="24">
        <f t="shared" si="6"/>
        <v>0.8</v>
      </c>
      <c r="AC74" s="25" t="b">
        <f t="shared" si="7"/>
        <v>1</v>
      </c>
      <c r="AD74" s="25" t="b">
        <f t="shared" si="8"/>
        <v>1</v>
      </c>
    </row>
    <row r="75" spans="1:30" ht="24" x14ac:dyDescent="0.25">
      <c r="A75" s="10">
        <v>73</v>
      </c>
      <c r="B75" s="56" t="s">
        <v>276</v>
      </c>
      <c r="C75" s="57" t="s">
        <v>98</v>
      </c>
      <c r="D75" s="58" t="s">
        <v>21</v>
      </c>
      <c r="E75" s="59">
        <v>2604033</v>
      </c>
      <c r="F75" s="58" t="s">
        <v>22</v>
      </c>
      <c r="G75" s="60" t="s">
        <v>277</v>
      </c>
      <c r="H75" s="58" t="s">
        <v>24</v>
      </c>
      <c r="I75" s="61">
        <v>0.44800000000000001</v>
      </c>
      <c r="J75" s="60" t="s">
        <v>278</v>
      </c>
      <c r="K75" s="83">
        <v>2974989.5</v>
      </c>
      <c r="L75" s="63">
        <v>2379991</v>
      </c>
      <c r="M75" s="63">
        <v>594998.5</v>
      </c>
      <c r="N75" s="64">
        <v>0.8</v>
      </c>
      <c r="O75" s="65">
        <v>0</v>
      </c>
      <c r="P75" s="65">
        <v>0</v>
      </c>
      <c r="Q75" s="66">
        <v>0</v>
      </c>
      <c r="R75" s="66">
        <v>0</v>
      </c>
      <c r="S75" s="66">
        <v>0</v>
      </c>
      <c r="T75" s="67">
        <v>2800</v>
      </c>
      <c r="U75" s="67">
        <v>240000</v>
      </c>
      <c r="V75" s="67">
        <v>2137191</v>
      </c>
      <c r="W75" s="23"/>
      <c r="X75" s="23"/>
      <c r="Y75" s="23"/>
      <c r="Z75" s="23"/>
      <c r="AA75" s="9" t="b">
        <f t="shared" si="5"/>
        <v>1</v>
      </c>
      <c r="AB75" s="24">
        <f t="shared" si="6"/>
        <v>0.8</v>
      </c>
      <c r="AC75" s="25" t="b">
        <f t="shared" si="7"/>
        <v>1</v>
      </c>
      <c r="AD75" s="25" t="b">
        <f t="shared" si="8"/>
        <v>1</v>
      </c>
    </row>
    <row r="76" spans="1:30" ht="24" x14ac:dyDescent="0.25">
      <c r="A76" s="43">
        <v>74</v>
      </c>
      <c r="B76" s="44" t="s">
        <v>279</v>
      </c>
      <c r="C76" s="45" t="s">
        <v>89</v>
      </c>
      <c r="D76" s="46" t="s">
        <v>240</v>
      </c>
      <c r="E76" s="47">
        <v>2610022</v>
      </c>
      <c r="F76" s="46" t="s">
        <v>56</v>
      </c>
      <c r="G76" s="48" t="s">
        <v>280</v>
      </c>
      <c r="H76" s="46" t="s">
        <v>24</v>
      </c>
      <c r="I76" s="49">
        <v>0.38800000000000001</v>
      </c>
      <c r="J76" s="48" t="s">
        <v>166</v>
      </c>
      <c r="K76" s="50">
        <v>817282.81</v>
      </c>
      <c r="L76" s="51">
        <v>653826</v>
      </c>
      <c r="M76" s="51">
        <v>163456.81000000006</v>
      </c>
      <c r="N76" s="52">
        <v>0.8</v>
      </c>
      <c r="O76" s="53">
        <v>0</v>
      </c>
      <c r="P76" s="53">
        <v>0</v>
      </c>
      <c r="Q76" s="54">
        <v>0</v>
      </c>
      <c r="R76" s="54">
        <v>0</v>
      </c>
      <c r="S76" s="54">
        <v>0</v>
      </c>
      <c r="T76" s="54">
        <f t="shared" ref="T76:T86" si="9">L76</f>
        <v>653826</v>
      </c>
      <c r="U76" s="67"/>
      <c r="V76" s="67"/>
      <c r="W76" s="23"/>
      <c r="X76" s="23"/>
      <c r="Y76" s="23"/>
      <c r="Z76" s="23"/>
      <c r="AA76" s="9" t="b">
        <f t="shared" si="5"/>
        <v>1</v>
      </c>
      <c r="AB76" s="24">
        <f t="shared" si="6"/>
        <v>0.8</v>
      </c>
      <c r="AC76" s="25" t="b">
        <f t="shared" si="7"/>
        <v>1</v>
      </c>
      <c r="AD76" s="25" t="b">
        <f t="shared" si="8"/>
        <v>1</v>
      </c>
    </row>
    <row r="77" spans="1:30" ht="24" x14ac:dyDescent="0.25">
      <c r="A77" s="43">
        <v>75</v>
      </c>
      <c r="B77" s="44" t="s">
        <v>281</v>
      </c>
      <c r="C77" s="45" t="s">
        <v>89</v>
      </c>
      <c r="D77" s="46" t="s">
        <v>282</v>
      </c>
      <c r="E77" s="47">
        <v>2607011</v>
      </c>
      <c r="F77" s="46" t="s">
        <v>147</v>
      </c>
      <c r="G77" s="48" t="s">
        <v>283</v>
      </c>
      <c r="H77" s="46" t="s">
        <v>105</v>
      </c>
      <c r="I77" s="49">
        <v>0.35899999999999999</v>
      </c>
      <c r="J77" s="48" t="s">
        <v>284</v>
      </c>
      <c r="K77" s="71">
        <v>2479152.33</v>
      </c>
      <c r="L77" s="51">
        <v>1983321</v>
      </c>
      <c r="M77" s="51">
        <v>495831.33000000007</v>
      </c>
      <c r="N77" s="52">
        <v>0.8</v>
      </c>
      <c r="O77" s="53">
        <v>0</v>
      </c>
      <c r="P77" s="53">
        <v>0</v>
      </c>
      <c r="Q77" s="54">
        <v>0</v>
      </c>
      <c r="R77" s="54">
        <v>0</v>
      </c>
      <c r="S77" s="54">
        <v>0</v>
      </c>
      <c r="T77" s="54">
        <f t="shared" si="9"/>
        <v>1983321</v>
      </c>
      <c r="U77" s="67"/>
      <c r="V77" s="67"/>
      <c r="W77" s="23"/>
      <c r="X77" s="23"/>
      <c r="Y77" s="23"/>
      <c r="Z77" s="23"/>
      <c r="AA77" s="9" t="b">
        <f t="shared" si="5"/>
        <v>1</v>
      </c>
      <c r="AB77" s="24">
        <f t="shared" si="6"/>
        <v>0.8</v>
      </c>
      <c r="AC77" s="25" t="b">
        <f t="shared" si="7"/>
        <v>1</v>
      </c>
      <c r="AD77" s="25" t="b">
        <f t="shared" si="8"/>
        <v>1</v>
      </c>
    </row>
    <row r="78" spans="1:30" x14ac:dyDescent="0.25">
      <c r="A78" s="43">
        <v>76</v>
      </c>
      <c r="B78" s="44" t="s">
        <v>285</v>
      </c>
      <c r="C78" s="45" t="s">
        <v>89</v>
      </c>
      <c r="D78" s="46" t="s">
        <v>51</v>
      </c>
      <c r="E78" s="47">
        <v>2608043</v>
      </c>
      <c r="F78" s="46" t="s">
        <v>52</v>
      </c>
      <c r="G78" s="48" t="s">
        <v>286</v>
      </c>
      <c r="H78" s="46" t="s">
        <v>24</v>
      </c>
      <c r="I78" s="49">
        <v>0.315</v>
      </c>
      <c r="J78" s="48" t="s">
        <v>136</v>
      </c>
      <c r="K78" s="71">
        <v>849051.12</v>
      </c>
      <c r="L78" s="51">
        <v>594335</v>
      </c>
      <c r="M78" s="51">
        <v>254716.12</v>
      </c>
      <c r="N78" s="52">
        <v>0.7</v>
      </c>
      <c r="O78" s="53">
        <v>0</v>
      </c>
      <c r="P78" s="53">
        <v>0</v>
      </c>
      <c r="Q78" s="54">
        <v>0</v>
      </c>
      <c r="R78" s="54">
        <v>0</v>
      </c>
      <c r="S78" s="54">
        <v>0</v>
      </c>
      <c r="T78" s="54">
        <f t="shared" si="9"/>
        <v>594335</v>
      </c>
      <c r="U78" s="23"/>
      <c r="V78" s="23"/>
      <c r="W78" s="23"/>
      <c r="X78" s="23"/>
      <c r="Y78" s="23"/>
      <c r="Z78" s="23"/>
      <c r="AA78" s="9" t="b">
        <f t="shared" si="5"/>
        <v>1</v>
      </c>
      <c r="AB78" s="24">
        <f t="shared" si="6"/>
        <v>0.7</v>
      </c>
      <c r="AC78" s="25" t="b">
        <f t="shared" si="7"/>
        <v>1</v>
      </c>
      <c r="AD78" s="25" t="b">
        <f t="shared" si="8"/>
        <v>1</v>
      </c>
    </row>
    <row r="79" spans="1:30" ht="24" x14ac:dyDescent="0.25">
      <c r="A79" s="43">
        <v>77</v>
      </c>
      <c r="B79" s="44" t="s">
        <v>287</v>
      </c>
      <c r="C79" s="45" t="s">
        <v>89</v>
      </c>
      <c r="D79" s="46" t="s">
        <v>288</v>
      </c>
      <c r="E79" s="47">
        <v>2604182</v>
      </c>
      <c r="F79" s="46" t="s">
        <v>22</v>
      </c>
      <c r="G79" s="48" t="s">
        <v>289</v>
      </c>
      <c r="H79" s="46" t="s">
        <v>29</v>
      </c>
      <c r="I79" s="49">
        <v>0.315</v>
      </c>
      <c r="J79" s="48" t="s">
        <v>133</v>
      </c>
      <c r="K79" s="71">
        <v>419596.37</v>
      </c>
      <c r="L79" s="51">
        <v>335677</v>
      </c>
      <c r="M79" s="51">
        <v>83919.37</v>
      </c>
      <c r="N79" s="52">
        <v>0.8</v>
      </c>
      <c r="O79" s="53">
        <v>0</v>
      </c>
      <c r="P79" s="53">
        <v>0</v>
      </c>
      <c r="Q79" s="54">
        <v>0</v>
      </c>
      <c r="R79" s="54">
        <v>0</v>
      </c>
      <c r="S79" s="54">
        <v>0</v>
      </c>
      <c r="T79" s="54">
        <f t="shared" si="9"/>
        <v>335677</v>
      </c>
      <c r="U79" s="23"/>
      <c r="V79" s="23"/>
      <c r="W79" s="23"/>
      <c r="X79" s="23"/>
      <c r="Y79" s="23"/>
      <c r="Z79" s="23"/>
      <c r="AA79" s="9" t="b">
        <f t="shared" si="5"/>
        <v>1</v>
      </c>
      <c r="AB79" s="24">
        <f t="shared" si="6"/>
        <v>0.8</v>
      </c>
      <c r="AC79" s="25" t="b">
        <f t="shared" si="7"/>
        <v>1</v>
      </c>
      <c r="AD79" s="25" t="b">
        <f t="shared" si="8"/>
        <v>1</v>
      </c>
    </row>
    <row r="80" spans="1:30" ht="48" x14ac:dyDescent="0.25">
      <c r="A80" s="43">
        <v>78</v>
      </c>
      <c r="B80" s="81" t="s">
        <v>290</v>
      </c>
      <c r="C80" s="45"/>
      <c r="D80" s="46" t="s">
        <v>291</v>
      </c>
      <c r="E80" s="47">
        <v>2604073</v>
      </c>
      <c r="F80" s="46" t="s">
        <v>22</v>
      </c>
      <c r="G80" s="48" t="s">
        <v>292</v>
      </c>
      <c r="H80" s="46" t="s">
        <v>29</v>
      </c>
      <c r="I80" s="49"/>
      <c r="J80" s="48" t="s">
        <v>110</v>
      </c>
      <c r="K80" s="71"/>
      <c r="L80" s="51"/>
      <c r="M80" s="51"/>
      <c r="N80" s="52">
        <v>0.7</v>
      </c>
      <c r="O80" s="53"/>
      <c r="P80" s="53"/>
      <c r="Q80" s="54"/>
      <c r="R80" s="54"/>
      <c r="S80" s="54"/>
      <c r="T80" s="54"/>
      <c r="U80" s="23"/>
      <c r="V80" s="23"/>
      <c r="W80" s="23"/>
      <c r="X80" s="23"/>
      <c r="Y80" s="23"/>
      <c r="Z80" s="23"/>
      <c r="AA80" s="9" t="b">
        <f t="shared" si="5"/>
        <v>1</v>
      </c>
      <c r="AB80" s="24" t="e">
        <f t="shared" si="6"/>
        <v>#DIV/0!</v>
      </c>
      <c r="AC80" s="25" t="e">
        <f t="shared" si="7"/>
        <v>#DIV/0!</v>
      </c>
      <c r="AD80" s="25" t="b">
        <f t="shared" si="8"/>
        <v>1</v>
      </c>
    </row>
    <row r="81" spans="1:30" ht="24" x14ac:dyDescent="0.25">
      <c r="A81" s="43">
        <v>79</v>
      </c>
      <c r="B81" s="44" t="s">
        <v>293</v>
      </c>
      <c r="C81" s="45" t="s">
        <v>89</v>
      </c>
      <c r="D81" s="46" t="s">
        <v>160</v>
      </c>
      <c r="E81" s="47">
        <v>2609072</v>
      </c>
      <c r="F81" s="46" t="s">
        <v>71</v>
      </c>
      <c r="G81" s="48" t="s">
        <v>294</v>
      </c>
      <c r="H81" s="46" t="s">
        <v>29</v>
      </c>
      <c r="I81" s="49">
        <v>0.27700000000000002</v>
      </c>
      <c r="J81" s="48" t="s">
        <v>162</v>
      </c>
      <c r="K81" s="50">
        <v>142015.79999999999</v>
      </c>
      <c r="L81" s="51">
        <v>113612</v>
      </c>
      <c r="M81" s="51">
        <v>28403.799999999988</v>
      </c>
      <c r="N81" s="52">
        <v>0.8</v>
      </c>
      <c r="O81" s="53">
        <v>0</v>
      </c>
      <c r="P81" s="53">
        <v>0</v>
      </c>
      <c r="Q81" s="54">
        <v>0</v>
      </c>
      <c r="R81" s="54">
        <v>0</v>
      </c>
      <c r="S81" s="54">
        <v>0</v>
      </c>
      <c r="T81" s="54">
        <f t="shared" si="9"/>
        <v>113612</v>
      </c>
      <c r="U81" s="23"/>
      <c r="V81" s="23"/>
      <c r="W81" s="23"/>
      <c r="X81" s="23"/>
      <c r="Y81" s="23"/>
      <c r="Z81" s="23"/>
      <c r="AA81" s="9" t="b">
        <f t="shared" si="5"/>
        <v>1</v>
      </c>
      <c r="AB81" s="24">
        <f t="shared" si="6"/>
        <v>0.8</v>
      </c>
      <c r="AC81" s="25" t="b">
        <f t="shared" si="7"/>
        <v>1</v>
      </c>
      <c r="AD81" s="25" t="b">
        <f t="shared" si="8"/>
        <v>1</v>
      </c>
    </row>
    <row r="82" spans="1:30" ht="24" x14ac:dyDescent="0.25">
      <c r="A82" s="43">
        <v>80</v>
      </c>
      <c r="B82" s="44" t="s">
        <v>295</v>
      </c>
      <c r="C82" s="45" t="s">
        <v>89</v>
      </c>
      <c r="D82" s="46" t="s">
        <v>296</v>
      </c>
      <c r="E82" s="47">
        <v>2612083</v>
      </c>
      <c r="F82" s="46" t="s">
        <v>131</v>
      </c>
      <c r="G82" s="48" t="s">
        <v>297</v>
      </c>
      <c r="H82" s="46" t="s">
        <v>29</v>
      </c>
      <c r="I82" s="49">
        <v>0.26</v>
      </c>
      <c r="J82" s="48" t="s">
        <v>262</v>
      </c>
      <c r="K82" s="71">
        <v>327217.56</v>
      </c>
      <c r="L82" s="51">
        <v>229052</v>
      </c>
      <c r="M82" s="51">
        <v>98165.56</v>
      </c>
      <c r="N82" s="52">
        <v>0.7</v>
      </c>
      <c r="O82" s="53">
        <v>0</v>
      </c>
      <c r="P82" s="53">
        <v>0</v>
      </c>
      <c r="Q82" s="54">
        <v>0</v>
      </c>
      <c r="R82" s="54">
        <v>0</v>
      </c>
      <c r="S82" s="54">
        <v>0</v>
      </c>
      <c r="T82" s="54">
        <f t="shared" si="9"/>
        <v>229052</v>
      </c>
      <c r="U82" s="23"/>
      <c r="V82" s="23"/>
      <c r="W82" s="23"/>
      <c r="X82" s="23"/>
      <c r="Y82" s="23"/>
      <c r="Z82" s="23"/>
      <c r="AA82" s="9" t="b">
        <f t="shared" si="5"/>
        <v>1</v>
      </c>
      <c r="AB82" s="24">
        <f t="shared" si="6"/>
        <v>0.7</v>
      </c>
      <c r="AC82" s="25" t="b">
        <f t="shared" si="7"/>
        <v>1</v>
      </c>
      <c r="AD82" s="25" t="b">
        <f t="shared" si="8"/>
        <v>1</v>
      </c>
    </row>
    <row r="83" spans="1:30" ht="24" x14ac:dyDescent="0.25">
      <c r="A83" s="43">
        <v>81</v>
      </c>
      <c r="B83" s="44" t="s">
        <v>298</v>
      </c>
      <c r="C83" s="45" t="s">
        <v>89</v>
      </c>
      <c r="D83" s="46" t="s">
        <v>299</v>
      </c>
      <c r="E83" s="47">
        <v>2605072</v>
      </c>
      <c r="F83" s="46" t="s">
        <v>47</v>
      </c>
      <c r="G83" s="48" t="s">
        <v>300</v>
      </c>
      <c r="H83" s="46" t="s">
        <v>29</v>
      </c>
      <c r="I83" s="49">
        <v>0.24</v>
      </c>
      <c r="J83" s="48" t="s">
        <v>158</v>
      </c>
      <c r="K83" s="71">
        <v>246993.62</v>
      </c>
      <c r="L83" s="51">
        <v>197594</v>
      </c>
      <c r="M83" s="51">
        <v>49399.619999999995</v>
      </c>
      <c r="N83" s="52">
        <v>0.8</v>
      </c>
      <c r="O83" s="53">
        <v>0</v>
      </c>
      <c r="P83" s="53">
        <v>0</v>
      </c>
      <c r="Q83" s="54">
        <v>0</v>
      </c>
      <c r="R83" s="54">
        <v>0</v>
      </c>
      <c r="S83" s="54">
        <v>0</v>
      </c>
      <c r="T83" s="54">
        <f t="shared" si="9"/>
        <v>197594</v>
      </c>
      <c r="U83" s="23"/>
      <c r="V83" s="23"/>
      <c r="W83" s="23"/>
      <c r="X83" s="23"/>
      <c r="Y83" s="23"/>
      <c r="Z83" s="23"/>
      <c r="AA83" s="9" t="b">
        <f t="shared" si="5"/>
        <v>1</v>
      </c>
      <c r="AB83" s="24">
        <f t="shared" si="6"/>
        <v>0.8</v>
      </c>
      <c r="AC83" s="25" t="b">
        <f t="shared" si="7"/>
        <v>1</v>
      </c>
      <c r="AD83" s="25" t="b">
        <f t="shared" si="8"/>
        <v>1</v>
      </c>
    </row>
    <row r="84" spans="1:30" ht="36" x14ac:dyDescent="0.25">
      <c r="A84" s="43">
        <v>82</v>
      </c>
      <c r="B84" s="44" t="s">
        <v>301</v>
      </c>
      <c r="C84" s="45" t="s">
        <v>89</v>
      </c>
      <c r="D84" s="46" t="s">
        <v>282</v>
      </c>
      <c r="E84" s="47">
        <v>2607011</v>
      </c>
      <c r="F84" s="46" t="s">
        <v>147</v>
      </c>
      <c r="G84" s="48" t="s">
        <v>302</v>
      </c>
      <c r="H84" s="46" t="s">
        <v>29</v>
      </c>
      <c r="I84" s="49">
        <v>0.20799999999999999</v>
      </c>
      <c r="J84" s="48" t="s">
        <v>284</v>
      </c>
      <c r="K84" s="71">
        <v>1378469.89</v>
      </c>
      <c r="L84" s="51">
        <v>1102775</v>
      </c>
      <c r="M84" s="51">
        <v>275694.8899999999</v>
      </c>
      <c r="N84" s="52">
        <v>0.8</v>
      </c>
      <c r="O84" s="53">
        <v>0</v>
      </c>
      <c r="P84" s="53">
        <v>0</v>
      </c>
      <c r="Q84" s="54">
        <v>0</v>
      </c>
      <c r="R84" s="54">
        <v>0</v>
      </c>
      <c r="S84" s="54">
        <v>0</v>
      </c>
      <c r="T84" s="54">
        <f t="shared" si="9"/>
        <v>1102775</v>
      </c>
      <c r="U84" s="23"/>
      <c r="V84" s="23"/>
      <c r="W84" s="23"/>
      <c r="X84" s="23"/>
      <c r="Y84" s="23"/>
      <c r="Z84" s="23"/>
      <c r="AA84" s="9" t="b">
        <f t="shared" si="5"/>
        <v>1</v>
      </c>
      <c r="AB84" s="24">
        <f t="shared" si="6"/>
        <v>0.8</v>
      </c>
      <c r="AC84" s="25" t="b">
        <f t="shared" si="7"/>
        <v>1</v>
      </c>
      <c r="AD84" s="25" t="b">
        <f t="shared" si="8"/>
        <v>1</v>
      </c>
    </row>
    <row r="85" spans="1:30" ht="24" x14ac:dyDescent="0.25">
      <c r="A85" s="43">
        <v>83</v>
      </c>
      <c r="B85" s="44" t="s">
        <v>303</v>
      </c>
      <c r="C85" s="45" t="s">
        <v>89</v>
      </c>
      <c r="D85" s="46" t="s">
        <v>27</v>
      </c>
      <c r="E85" s="47">
        <v>2604102</v>
      </c>
      <c r="F85" s="46" t="s">
        <v>22</v>
      </c>
      <c r="G85" s="48" t="s">
        <v>304</v>
      </c>
      <c r="H85" s="46" t="s">
        <v>105</v>
      </c>
      <c r="I85" s="49">
        <v>0.17</v>
      </c>
      <c r="J85" s="48" t="s">
        <v>158</v>
      </c>
      <c r="K85" s="71">
        <v>258244.46</v>
      </c>
      <c r="L85" s="51">
        <v>206595</v>
      </c>
      <c r="M85" s="51">
        <v>51649.459999999992</v>
      </c>
      <c r="N85" s="52">
        <v>0.8</v>
      </c>
      <c r="O85" s="53">
        <v>0</v>
      </c>
      <c r="P85" s="53">
        <v>0</v>
      </c>
      <c r="Q85" s="54">
        <v>0</v>
      </c>
      <c r="R85" s="54">
        <v>0</v>
      </c>
      <c r="S85" s="54">
        <v>0</v>
      </c>
      <c r="T85" s="54">
        <f t="shared" si="9"/>
        <v>206595</v>
      </c>
      <c r="U85" s="23"/>
      <c r="V85" s="23"/>
      <c r="W85" s="23"/>
      <c r="X85" s="23"/>
      <c r="Y85" s="23"/>
      <c r="Z85" s="23"/>
      <c r="AA85" s="9" t="b">
        <f t="shared" si="5"/>
        <v>1</v>
      </c>
      <c r="AB85" s="24">
        <f t="shared" si="6"/>
        <v>0.8</v>
      </c>
      <c r="AC85" s="25" t="b">
        <f t="shared" si="7"/>
        <v>1</v>
      </c>
      <c r="AD85" s="25" t="b">
        <f t="shared" si="8"/>
        <v>1</v>
      </c>
    </row>
    <row r="86" spans="1:30" ht="24" x14ac:dyDescent="0.25">
      <c r="A86" s="43">
        <v>84</v>
      </c>
      <c r="B86" s="44" t="s">
        <v>305</v>
      </c>
      <c r="C86" s="45" t="s">
        <v>89</v>
      </c>
      <c r="D86" s="46" t="s">
        <v>219</v>
      </c>
      <c r="E86" s="47">
        <v>2612073</v>
      </c>
      <c r="F86" s="46" t="s">
        <v>131</v>
      </c>
      <c r="G86" s="48" t="s">
        <v>306</v>
      </c>
      <c r="H86" s="46" t="s">
        <v>29</v>
      </c>
      <c r="I86" s="49">
        <v>0.16900000000000001</v>
      </c>
      <c r="J86" s="48" t="s">
        <v>144</v>
      </c>
      <c r="K86" s="50">
        <v>1117628.97</v>
      </c>
      <c r="L86" s="51">
        <v>894103</v>
      </c>
      <c r="M86" s="51">
        <v>223525.96999999997</v>
      </c>
      <c r="N86" s="52">
        <v>0.8</v>
      </c>
      <c r="O86" s="53">
        <v>0</v>
      </c>
      <c r="P86" s="53">
        <v>0</v>
      </c>
      <c r="Q86" s="54">
        <v>0</v>
      </c>
      <c r="R86" s="54">
        <v>0</v>
      </c>
      <c r="S86" s="54">
        <v>0</v>
      </c>
      <c r="T86" s="54">
        <f t="shared" si="9"/>
        <v>894103</v>
      </c>
      <c r="U86" s="23"/>
      <c r="V86" s="23"/>
      <c r="W86" s="23"/>
      <c r="X86" s="23"/>
      <c r="Y86" s="23"/>
      <c r="Z86" s="23"/>
      <c r="AA86" s="9" t="b">
        <f t="shared" si="5"/>
        <v>1</v>
      </c>
      <c r="AB86" s="24">
        <f t="shared" si="6"/>
        <v>0.8</v>
      </c>
      <c r="AC86" s="25" t="b">
        <f t="shared" si="7"/>
        <v>1</v>
      </c>
      <c r="AD86" s="25" t="b">
        <f t="shared" si="8"/>
        <v>1</v>
      </c>
    </row>
    <row r="87" spans="1:30" ht="24" x14ac:dyDescent="0.25">
      <c r="A87" s="10">
        <v>85</v>
      </c>
      <c r="B87" s="56" t="s">
        <v>307</v>
      </c>
      <c r="C87" s="57" t="s">
        <v>98</v>
      </c>
      <c r="D87" s="58" t="s">
        <v>21</v>
      </c>
      <c r="E87" s="59">
        <v>2604033</v>
      </c>
      <c r="F87" s="58" t="s">
        <v>22</v>
      </c>
      <c r="G87" s="60" t="s">
        <v>308</v>
      </c>
      <c r="H87" s="58" t="s">
        <v>24</v>
      </c>
      <c r="I87" s="61">
        <v>0.16</v>
      </c>
      <c r="J87" s="60" t="s">
        <v>278</v>
      </c>
      <c r="K87" s="83">
        <v>1456722.39</v>
      </c>
      <c r="L87" s="63">
        <v>1165377</v>
      </c>
      <c r="M87" s="63">
        <v>291345.3899999999</v>
      </c>
      <c r="N87" s="64">
        <v>0.8</v>
      </c>
      <c r="O87" s="65">
        <v>0</v>
      </c>
      <c r="P87" s="65">
        <v>0</v>
      </c>
      <c r="Q87" s="66">
        <v>0</v>
      </c>
      <c r="R87" s="66">
        <v>0</v>
      </c>
      <c r="S87" s="66">
        <v>0</v>
      </c>
      <c r="T87" s="67">
        <v>2800</v>
      </c>
      <c r="U87" s="67">
        <v>16800</v>
      </c>
      <c r="V87" s="67">
        <v>1145777</v>
      </c>
      <c r="W87" s="23"/>
      <c r="X87" s="23"/>
      <c r="Y87" s="23"/>
      <c r="Z87" s="23"/>
      <c r="AA87" s="9" t="b">
        <f t="shared" si="5"/>
        <v>1</v>
      </c>
      <c r="AB87" s="24">
        <f t="shared" si="6"/>
        <v>0.8</v>
      </c>
      <c r="AC87" s="25" t="b">
        <f t="shared" si="7"/>
        <v>1</v>
      </c>
      <c r="AD87" s="25" t="b">
        <f t="shared" si="8"/>
        <v>1</v>
      </c>
    </row>
    <row r="88" spans="1:30" ht="24" x14ac:dyDescent="0.25">
      <c r="A88" s="43">
        <v>86</v>
      </c>
      <c r="B88" s="44" t="s">
        <v>309</v>
      </c>
      <c r="C88" s="45" t="s">
        <v>89</v>
      </c>
      <c r="D88" s="46" t="s">
        <v>236</v>
      </c>
      <c r="E88" s="47">
        <v>2609011</v>
      </c>
      <c r="F88" s="46" t="s">
        <v>71</v>
      </c>
      <c r="G88" s="48" t="s">
        <v>310</v>
      </c>
      <c r="H88" s="46" t="s">
        <v>105</v>
      </c>
      <c r="I88" s="49">
        <v>0.14899999999999999</v>
      </c>
      <c r="J88" s="48" t="s">
        <v>238</v>
      </c>
      <c r="K88" s="71">
        <v>353160.73</v>
      </c>
      <c r="L88" s="51">
        <v>247212</v>
      </c>
      <c r="M88" s="51">
        <v>105948.72999999998</v>
      </c>
      <c r="N88" s="52">
        <v>0.7</v>
      </c>
      <c r="O88" s="53">
        <v>0</v>
      </c>
      <c r="P88" s="53">
        <v>0</v>
      </c>
      <c r="Q88" s="54">
        <v>0</v>
      </c>
      <c r="R88" s="54">
        <v>0</v>
      </c>
      <c r="S88" s="54">
        <v>0</v>
      </c>
      <c r="T88" s="54">
        <f>L88</f>
        <v>247212</v>
      </c>
      <c r="U88" s="23"/>
      <c r="V88" s="23"/>
      <c r="W88" s="23"/>
      <c r="X88" s="23"/>
      <c r="Y88" s="23"/>
      <c r="Z88" s="23"/>
      <c r="AA88" s="9" t="b">
        <f t="shared" si="5"/>
        <v>1</v>
      </c>
      <c r="AB88" s="24">
        <f t="shared" si="6"/>
        <v>0.7</v>
      </c>
      <c r="AC88" s="25" t="b">
        <f t="shared" si="7"/>
        <v>1</v>
      </c>
      <c r="AD88" s="25" t="b">
        <f t="shared" si="8"/>
        <v>1</v>
      </c>
    </row>
    <row r="89" spans="1:30" x14ac:dyDescent="0.25">
      <c r="A89" s="43">
        <v>87</v>
      </c>
      <c r="B89" s="44" t="s">
        <v>311</v>
      </c>
      <c r="C89" s="45" t="s">
        <v>89</v>
      </c>
      <c r="D89" s="46" t="s">
        <v>219</v>
      </c>
      <c r="E89" s="47">
        <v>2612073</v>
      </c>
      <c r="F89" s="46" t="s">
        <v>131</v>
      </c>
      <c r="G89" s="48" t="s">
        <v>312</v>
      </c>
      <c r="H89" s="46" t="s">
        <v>24</v>
      </c>
      <c r="I89" s="49">
        <v>9.7000000000000003E-2</v>
      </c>
      <c r="J89" s="48" t="s">
        <v>262</v>
      </c>
      <c r="K89" s="50">
        <v>302994.28000000003</v>
      </c>
      <c r="L89" s="51">
        <v>242395</v>
      </c>
      <c r="M89" s="51">
        <v>60599.280000000028</v>
      </c>
      <c r="N89" s="52">
        <v>0.8</v>
      </c>
      <c r="O89" s="53">
        <v>0</v>
      </c>
      <c r="P89" s="53">
        <v>0</v>
      </c>
      <c r="Q89" s="54">
        <v>0</v>
      </c>
      <c r="R89" s="54">
        <v>0</v>
      </c>
      <c r="S89" s="54">
        <v>0</v>
      </c>
      <c r="T89" s="54">
        <f>L89</f>
        <v>242395</v>
      </c>
      <c r="U89" s="23"/>
      <c r="V89" s="23"/>
      <c r="W89" s="23"/>
      <c r="X89" s="23"/>
      <c r="Y89" s="23"/>
      <c r="Z89" s="23"/>
      <c r="AA89" s="9" t="b">
        <f t="shared" si="5"/>
        <v>1</v>
      </c>
      <c r="AB89" s="24">
        <f t="shared" si="6"/>
        <v>0.8</v>
      </c>
      <c r="AC89" s="25" t="b">
        <f t="shared" si="7"/>
        <v>1</v>
      </c>
      <c r="AD89" s="25" t="b">
        <f t="shared" si="8"/>
        <v>1</v>
      </c>
    </row>
    <row r="90" spans="1:30" ht="24" x14ac:dyDescent="0.25">
      <c r="A90" s="43">
        <v>88</v>
      </c>
      <c r="B90" s="72" t="s">
        <v>313</v>
      </c>
      <c r="C90" s="45" t="s">
        <v>89</v>
      </c>
      <c r="D90" s="73" t="s">
        <v>27</v>
      </c>
      <c r="E90" s="74">
        <v>2604102</v>
      </c>
      <c r="F90" s="73" t="s">
        <v>22</v>
      </c>
      <c r="G90" s="75" t="s">
        <v>314</v>
      </c>
      <c r="H90" s="73" t="s">
        <v>105</v>
      </c>
      <c r="I90" s="76">
        <v>7.5999999999999998E-2</v>
      </c>
      <c r="J90" s="75" t="s">
        <v>158</v>
      </c>
      <c r="K90" s="84">
        <v>130405.36</v>
      </c>
      <c r="L90" s="78">
        <v>104324</v>
      </c>
      <c r="M90" s="78">
        <v>26081.360000000001</v>
      </c>
      <c r="N90" s="79">
        <v>0.8</v>
      </c>
      <c r="O90" s="53">
        <v>0</v>
      </c>
      <c r="P90" s="53">
        <v>0</v>
      </c>
      <c r="Q90" s="54">
        <v>0</v>
      </c>
      <c r="R90" s="54">
        <v>0</v>
      </c>
      <c r="S90" s="54">
        <v>0</v>
      </c>
      <c r="T90" s="54">
        <f>L90</f>
        <v>104324</v>
      </c>
      <c r="U90" s="23"/>
      <c r="V90" s="23"/>
      <c r="W90" s="23"/>
      <c r="X90" s="23"/>
      <c r="Y90" s="23"/>
      <c r="Z90" s="23"/>
      <c r="AA90" s="9" t="b">
        <f t="shared" si="5"/>
        <v>1</v>
      </c>
      <c r="AB90" s="24">
        <f t="shared" si="6"/>
        <v>0.8</v>
      </c>
      <c r="AC90" s="25" t="b">
        <f t="shared" si="7"/>
        <v>1</v>
      </c>
      <c r="AD90" s="25" t="b">
        <f t="shared" si="8"/>
        <v>1</v>
      </c>
    </row>
    <row r="91" spans="1:30" ht="24" x14ac:dyDescent="0.25">
      <c r="A91" s="43">
        <v>89</v>
      </c>
      <c r="B91" s="44" t="s">
        <v>315</v>
      </c>
      <c r="C91" s="45" t="s">
        <v>89</v>
      </c>
      <c r="D91" s="46" t="s">
        <v>116</v>
      </c>
      <c r="E91" s="47">
        <v>2611032</v>
      </c>
      <c r="F91" s="46" t="s">
        <v>103</v>
      </c>
      <c r="G91" s="48" t="s">
        <v>316</v>
      </c>
      <c r="H91" s="46" t="s">
        <v>105</v>
      </c>
      <c r="I91" s="49">
        <v>1.3740000000000001</v>
      </c>
      <c r="J91" s="48" t="s">
        <v>118</v>
      </c>
      <c r="K91" s="50">
        <v>3486950.71</v>
      </c>
      <c r="L91" s="51">
        <v>2789560</v>
      </c>
      <c r="M91" s="51">
        <v>697390.71</v>
      </c>
      <c r="N91" s="52">
        <v>0.8</v>
      </c>
      <c r="O91" s="53">
        <v>0</v>
      </c>
      <c r="P91" s="53">
        <v>0</v>
      </c>
      <c r="Q91" s="54">
        <v>0</v>
      </c>
      <c r="R91" s="54">
        <v>0</v>
      </c>
      <c r="S91" s="54">
        <v>0</v>
      </c>
      <c r="T91" s="54">
        <f t="shared" ref="T91:T98" si="10">L91</f>
        <v>2789560</v>
      </c>
      <c r="U91" s="85"/>
      <c r="V91" s="85"/>
      <c r="W91" s="86"/>
      <c r="X91" s="86"/>
      <c r="Y91" s="86"/>
      <c r="Z91" s="86"/>
      <c r="AA91" s="9" t="b">
        <f t="shared" si="5"/>
        <v>1</v>
      </c>
      <c r="AB91" s="24">
        <f t="shared" si="6"/>
        <v>0.8</v>
      </c>
      <c r="AC91" s="25" t="b">
        <f t="shared" si="7"/>
        <v>1</v>
      </c>
      <c r="AD91" s="25" t="b">
        <f t="shared" si="8"/>
        <v>1</v>
      </c>
    </row>
    <row r="92" spans="1:30" ht="36" x14ac:dyDescent="0.25">
      <c r="A92" s="43">
        <v>90</v>
      </c>
      <c r="B92" s="44" t="s">
        <v>317</v>
      </c>
      <c r="C92" s="45" t="s">
        <v>89</v>
      </c>
      <c r="D92" s="46" t="s">
        <v>318</v>
      </c>
      <c r="E92" s="47">
        <v>2601072</v>
      </c>
      <c r="F92" s="46" t="s">
        <v>40</v>
      </c>
      <c r="G92" s="48" t="s">
        <v>319</v>
      </c>
      <c r="H92" s="46" t="s">
        <v>29</v>
      </c>
      <c r="I92" s="49">
        <v>1.3540000000000001</v>
      </c>
      <c r="J92" s="48" t="s">
        <v>158</v>
      </c>
      <c r="K92" s="50">
        <v>2056601.4</v>
      </c>
      <c r="L92" s="51">
        <v>1439620</v>
      </c>
      <c r="M92" s="51">
        <v>616981.39999999991</v>
      </c>
      <c r="N92" s="52">
        <v>0.7</v>
      </c>
      <c r="O92" s="53">
        <v>0</v>
      </c>
      <c r="P92" s="53">
        <v>0</v>
      </c>
      <c r="Q92" s="54">
        <v>0</v>
      </c>
      <c r="R92" s="54">
        <v>0</v>
      </c>
      <c r="S92" s="54">
        <v>0</v>
      </c>
      <c r="T92" s="54">
        <f t="shared" si="10"/>
        <v>1439620</v>
      </c>
      <c r="U92" s="85"/>
      <c r="V92" s="85"/>
      <c r="W92" s="86"/>
      <c r="X92" s="86"/>
      <c r="Y92" s="86"/>
      <c r="Z92" s="86"/>
      <c r="AA92" s="9" t="b">
        <f t="shared" si="5"/>
        <v>1</v>
      </c>
      <c r="AB92" s="24">
        <f t="shared" si="6"/>
        <v>0.7</v>
      </c>
      <c r="AC92" s="25" t="b">
        <f t="shared" si="7"/>
        <v>1</v>
      </c>
      <c r="AD92" s="25" t="b">
        <f t="shared" si="8"/>
        <v>1</v>
      </c>
    </row>
    <row r="93" spans="1:30" x14ac:dyDescent="0.25">
      <c r="A93" s="43">
        <v>91</v>
      </c>
      <c r="B93" s="44" t="s">
        <v>320</v>
      </c>
      <c r="C93" s="45" t="s">
        <v>89</v>
      </c>
      <c r="D93" s="46" t="s">
        <v>156</v>
      </c>
      <c r="E93" s="47">
        <v>2604123</v>
      </c>
      <c r="F93" s="46" t="s">
        <v>22</v>
      </c>
      <c r="G93" s="48" t="s">
        <v>321</v>
      </c>
      <c r="H93" s="46" t="s">
        <v>105</v>
      </c>
      <c r="I93" s="49">
        <v>1.1459999999999999</v>
      </c>
      <c r="J93" s="48" t="s">
        <v>158</v>
      </c>
      <c r="K93" s="50">
        <v>1928557.45</v>
      </c>
      <c r="L93" s="51">
        <v>1349990</v>
      </c>
      <c r="M93" s="51">
        <v>578567.44999999995</v>
      </c>
      <c r="N93" s="52">
        <v>0.7</v>
      </c>
      <c r="O93" s="53">
        <v>0</v>
      </c>
      <c r="P93" s="53">
        <v>0</v>
      </c>
      <c r="Q93" s="54">
        <v>0</v>
      </c>
      <c r="R93" s="54">
        <v>0</v>
      </c>
      <c r="S93" s="54">
        <v>0</v>
      </c>
      <c r="T93" s="54">
        <f t="shared" si="10"/>
        <v>1349990</v>
      </c>
      <c r="U93" s="85"/>
      <c r="V93" s="85"/>
      <c r="W93" s="86"/>
      <c r="X93" s="86"/>
      <c r="Y93" s="86"/>
      <c r="Z93" s="86"/>
      <c r="AA93" s="9" t="b">
        <f t="shared" si="5"/>
        <v>1</v>
      </c>
      <c r="AB93" s="24">
        <f t="shared" si="6"/>
        <v>0.7</v>
      </c>
      <c r="AC93" s="25" t="b">
        <f t="shared" si="7"/>
        <v>1</v>
      </c>
      <c r="AD93" s="25" t="b">
        <f t="shared" si="8"/>
        <v>1</v>
      </c>
    </row>
    <row r="94" spans="1:30" ht="24" x14ac:dyDescent="0.25">
      <c r="A94" s="43">
        <v>92</v>
      </c>
      <c r="B94" s="44" t="s">
        <v>322</v>
      </c>
      <c r="C94" s="45" t="s">
        <v>89</v>
      </c>
      <c r="D94" s="46" t="s">
        <v>323</v>
      </c>
      <c r="E94" s="47">
        <v>2604023</v>
      </c>
      <c r="F94" s="46" t="s">
        <v>22</v>
      </c>
      <c r="G94" s="48" t="s">
        <v>324</v>
      </c>
      <c r="H94" s="46" t="s">
        <v>105</v>
      </c>
      <c r="I94" s="49">
        <v>0.77</v>
      </c>
      <c r="J94" s="48" t="s">
        <v>272</v>
      </c>
      <c r="K94" s="50">
        <v>858967.74</v>
      </c>
      <c r="L94" s="51">
        <v>601277</v>
      </c>
      <c r="M94" s="51">
        <v>257690.74</v>
      </c>
      <c r="N94" s="52">
        <v>0.7</v>
      </c>
      <c r="O94" s="53">
        <v>0</v>
      </c>
      <c r="P94" s="53">
        <v>0</v>
      </c>
      <c r="Q94" s="54">
        <v>0</v>
      </c>
      <c r="R94" s="54">
        <v>0</v>
      </c>
      <c r="S94" s="54">
        <v>0</v>
      </c>
      <c r="T94" s="54">
        <f t="shared" si="10"/>
        <v>601277</v>
      </c>
      <c r="U94" s="85"/>
      <c r="V94" s="85"/>
      <c r="W94" s="86"/>
      <c r="X94" s="86"/>
      <c r="Y94" s="86"/>
      <c r="Z94" s="86"/>
      <c r="AA94" s="9" t="b">
        <f t="shared" si="5"/>
        <v>1</v>
      </c>
      <c r="AB94" s="24">
        <f t="shared" si="6"/>
        <v>0.7</v>
      </c>
      <c r="AC94" s="25" t="b">
        <f t="shared" si="7"/>
        <v>1</v>
      </c>
      <c r="AD94" s="25" t="b">
        <f t="shared" si="8"/>
        <v>1</v>
      </c>
    </row>
    <row r="95" spans="1:30" ht="24" x14ac:dyDescent="0.25">
      <c r="A95" s="43">
        <v>93</v>
      </c>
      <c r="B95" s="44" t="s">
        <v>325</v>
      </c>
      <c r="C95" s="45" t="s">
        <v>89</v>
      </c>
      <c r="D95" s="46" t="s">
        <v>170</v>
      </c>
      <c r="E95" s="47">
        <v>2604092</v>
      </c>
      <c r="F95" s="46" t="s">
        <v>22</v>
      </c>
      <c r="G95" s="48" t="s">
        <v>326</v>
      </c>
      <c r="H95" s="46" t="s">
        <v>29</v>
      </c>
      <c r="I95" s="49">
        <v>0.64</v>
      </c>
      <c r="J95" s="48" t="s">
        <v>327</v>
      </c>
      <c r="K95" s="50">
        <v>497806.27</v>
      </c>
      <c r="L95" s="51">
        <v>398245</v>
      </c>
      <c r="M95" s="51">
        <v>99561.270000000019</v>
      </c>
      <c r="N95" s="52">
        <v>0.8</v>
      </c>
      <c r="O95" s="53">
        <v>0</v>
      </c>
      <c r="P95" s="53">
        <v>0</v>
      </c>
      <c r="Q95" s="54">
        <v>0</v>
      </c>
      <c r="R95" s="54">
        <v>0</v>
      </c>
      <c r="S95" s="54">
        <v>0</v>
      </c>
      <c r="T95" s="54">
        <f t="shared" si="10"/>
        <v>398245</v>
      </c>
      <c r="U95" s="85"/>
      <c r="V95" s="85"/>
      <c r="W95" s="86"/>
      <c r="X95" s="86"/>
      <c r="Y95" s="86"/>
      <c r="Z95" s="86"/>
      <c r="AA95" s="9" t="b">
        <f t="shared" si="5"/>
        <v>1</v>
      </c>
      <c r="AB95" s="24">
        <f t="shared" si="6"/>
        <v>0.8</v>
      </c>
      <c r="AC95" s="25" t="b">
        <f t="shared" si="7"/>
        <v>1</v>
      </c>
      <c r="AD95" s="25" t="b">
        <f t="shared" si="8"/>
        <v>1</v>
      </c>
    </row>
    <row r="96" spans="1:30" ht="24" x14ac:dyDescent="0.25">
      <c r="A96" s="43">
        <v>94</v>
      </c>
      <c r="B96" s="44" t="s">
        <v>328</v>
      </c>
      <c r="C96" s="45" t="s">
        <v>89</v>
      </c>
      <c r="D96" s="46" t="s">
        <v>70</v>
      </c>
      <c r="E96" s="47">
        <v>2609033</v>
      </c>
      <c r="F96" s="46" t="s">
        <v>71</v>
      </c>
      <c r="G96" s="48" t="s">
        <v>329</v>
      </c>
      <c r="H96" s="46" t="s">
        <v>24</v>
      </c>
      <c r="I96" s="49">
        <v>0.63300000000000001</v>
      </c>
      <c r="J96" s="48" t="s">
        <v>194</v>
      </c>
      <c r="K96" s="50">
        <v>587119.35999999999</v>
      </c>
      <c r="L96" s="51">
        <v>469695</v>
      </c>
      <c r="M96" s="51">
        <v>117424.35999999999</v>
      </c>
      <c r="N96" s="52">
        <v>0.8</v>
      </c>
      <c r="O96" s="53">
        <v>0</v>
      </c>
      <c r="P96" s="53">
        <v>0</v>
      </c>
      <c r="Q96" s="54">
        <v>0</v>
      </c>
      <c r="R96" s="54">
        <v>0</v>
      </c>
      <c r="S96" s="54">
        <v>0</v>
      </c>
      <c r="T96" s="54">
        <f t="shared" si="10"/>
        <v>469695</v>
      </c>
      <c r="U96" s="85"/>
      <c r="V96" s="85"/>
      <c r="W96" s="86"/>
      <c r="X96" s="86"/>
      <c r="Y96" s="86"/>
      <c r="Z96" s="86"/>
      <c r="AA96" s="9" t="b">
        <f t="shared" si="5"/>
        <v>1</v>
      </c>
      <c r="AB96" s="24">
        <f t="shared" si="6"/>
        <v>0.8</v>
      </c>
      <c r="AC96" s="25" t="b">
        <f t="shared" si="7"/>
        <v>1</v>
      </c>
      <c r="AD96" s="25" t="b">
        <f t="shared" si="8"/>
        <v>1</v>
      </c>
    </row>
    <row r="97" spans="1:30" ht="24" x14ac:dyDescent="0.25">
      <c r="A97" s="43">
        <v>95</v>
      </c>
      <c r="B97" s="44" t="s">
        <v>330</v>
      </c>
      <c r="C97" s="45" t="s">
        <v>89</v>
      </c>
      <c r="D97" s="46" t="s">
        <v>331</v>
      </c>
      <c r="E97" s="47">
        <v>2612022</v>
      </c>
      <c r="F97" s="46" t="s">
        <v>131</v>
      </c>
      <c r="G97" s="48" t="s">
        <v>332</v>
      </c>
      <c r="H97" s="46" t="s">
        <v>105</v>
      </c>
      <c r="I97" s="49">
        <v>0.61</v>
      </c>
      <c r="J97" s="48" t="s">
        <v>158</v>
      </c>
      <c r="K97" s="50">
        <v>307699.34000000003</v>
      </c>
      <c r="L97" s="51">
        <v>246159</v>
      </c>
      <c r="M97" s="51">
        <v>61540.340000000026</v>
      </c>
      <c r="N97" s="52">
        <v>0.8</v>
      </c>
      <c r="O97" s="53">
        <v>0</v>
      </c>
      <c r="P97" s="53">
        <v>0</v>
      </c>
      <c r="Q97" s="54">
        <v>0</v>
      </c>
      <c r="R97" s="54">
        <v>0</v>
      </c>
      <c r="S97" s="54">
        <v>0</v>
      </c>
      <c r="T97" s="54">
        <f t="shared" si="10"/>
        <v>246159</v>
      </c>
      <c r="U97" s="85"/>
      <c r="V97" s="85"/>
      <c r="W97" s="86"/>
      <c r="X97" s="86"/>
      <c r="Y97" s="86"/>
      <c r="Z97" s="86"/>
      <c r="AA97" s="9" t="b">
        <f t="shared" si="5"/>
        <v>1</v>
      </c>
      <c r="AB97" s="24">
        <f t="shared" si="6"/>
        <v>0.8</v>
      </c>
      <c r="AC97" s="25" t="b">
        <f t="shared" si="7"/>
        <v>1</v>
      </c>
      <c r="AD97" s="25" t="b">
        <f t="shared" si="8"/>
        <v>1</v>
      </c>
    </row>
    <row r="98" spans="1:30" ht="24" x14ac:dyDescent="0.25">
      <c r="A98" s="43">
        <v>96</v>
      </c>
      <c r="B98" s="44" t="s">
        <v>333</v>
      </c>
      <c r="C98" s="45" t="s">
        <v>89</v>
      </c>
      <c r="D98" s="46" t="s">
        <v>334</v>
      </c>
      <c r="E98" s="47">
        <v>2607022</v>
      </c>
      <c r="F98" s="46" t="s">
        <v>147</v>
      </c>
      <c r="G98" s="48" t="s">
        <v>335</v>
      </c>
      <c r="H98" s="46" t="s">
        <v>105</v>
      </c>
      <c r="I98" s="49">
        <v>0.60699999999999998</v>
      </c>
      <c r="J98" s="48" t="s">
        <v>221</v>
      </c>
      <c r="K98" s="50">
        <v>349919.03</v>
      </c>
      <c r="L98" s="51">
        <v>244943</v>
      </c>
      <c r="M98" s="51">
        <v>104976.03000000003</v>
      </c>
      <c r="N98" s="52">
        <v>0.7</v>
      </c>
      <c r="O98" s="53">
        <v>0</v>
      </c>
      <c r="P98" s="53">
        <v>0</v>
      </c>
      <c r="Q98" s="54">
        <v>0</v>
      </c>
      <c r="R98" s="54">
        <v>0</v>
      </c>
      <c r="S98" s="54">
        <v>0</v>
      </c>
      <c r="T98" s="54">
        <f t="shared" si="10"/>
        <v>244943</v>
      </c>
      <c r="U98" s="86"/>
      <c r="V98" s="86"/>
      <c r="W98" s="86"/>
      <c r="X98" s="86"/>
      <c r="Y98" s="86"/>
      <c r="Z98" s="86"/>
      <c r="AA98" s="9" t="b">
        <f t="shared" si="5"/>
        <v>1</v>
      </c>
      <c r="AB98" s="24">
        <f t="shared" si="6"/>
        <v>0.7</v>
      </c>
      <c r="AC98" s="25" t="b">
        <f t="shared" si="7"/>
        <v>1</v>
      </c>
      <c r="AD98" s="25" t="b">
        <f t="shared" si="8"/>
        <v>1</v>
      </c>
    </row>
    <row r="99" spans="1:30" ht="24" x14ac:dyDescent="0.25">
      <c r="A99" s="10">
        <v>97</v>
      </c>
      <c r="B99" s="56" t="s">
        <v>336</v>
      </c>
      <c r="C99" s="57" t="s">
        <v>98</v>
      </c>
      <c r="D99" s="58" t="s">
        <v>39</v>
      </c>
      <c r="E99" s="59">
        <v>2601013</v>
      </c>
      <c r="F99" s="58" t="s">
        <v>40</v>
      </c>
      <c r="G99" s="60" t="s">
        <v>337</v>
      </c>
      <c r="H99" s="58" t="s">
        <v>24</v>
      </c>
      <c r="I99" s="61">
        <v>0.58699999999999997</v>
      </c>
      <c r="J99" s="60" t="s">
        <v>100</v>
      </c>
      <c r="K99" s="62">
        <v>6361524.8200000003</v>
      </c>
      <c r="L99" s="63">
        <v>5089219</v>
      </c>
      <c r="M99" s="63">
        <v>1272305.8200000003</v>
      </c>
      <c r="N99" s="64">
        <v>0.8</v>
      </c>
      <c r="O99" s="65">
        <v>0</v>
      </c>
      <c r="P99" s="65">
        <v>0</v>
      </c>
      <c r="Q99" s="66">
        <v>0</v>
      </c>
      <c r="R99" s="66">
        <v>0</v>
      </c>
      <c r="S99" s="66">
        <v>0</v>
      </c>
      <c r="T99" s="67">
        <v>508922</v>
      </c>
      <c r="U99" s="67">
        <v>3562453</v>
      </c>
      <c r="V99" s="67">
        <v>1017844</v>
      </c>
      <c r="W99" s="86"/>
      <c r="X99" s="86"/>
      <c r="Y99" s="86"/>
      <c r="Z99" s="86"/>
      <c r="AA99" s="9" t="b">
        <f t="shared" si="5"/>
        <v>1</v>
      </c>
      <c r="AB99" s="24">
        <f t="shared" si="6"/>
        <v>0.8</v>
      </c>
      <c r="AC99" s="25" t="b">
        <f t="shared" si="7"/>
        <v>1</v>
      </c>
      <c r="AD99" s="25" t="b">
        <f t="shared" si="8"/>
        <v>1</v>
      </c>
    </row>
    <row r="100" spans="1:30" ht="24" x14ac:dyDescent="0.25">
      <c r="A100" s="43">
        <v>98</v>
      </c>
      <c r="B100" s="44" t="s">
        <v>338</v>
      </c>
      <c r="C100" s="45" t="s">
        <v>89</v>
      </c>
      <c r="D100" s="46" t="s">
        <v>288</v>
      </c>
      <c r="E100" s="47">
        <v>2604182</v>
      </c>
      <c r="F100" s="46" t="s">
        <v>22</v>
      </c>
      <c r="G100" s="48" t="s">
        <v>339</v>
      </c>
      <c r="H100" s="46" t="s">
        <v>24</v>
      </c>
      <c r="I100" s="49">
        <v>0.58099999999999996</v>
      </c>
      <c r="J100" s="48" t="s">
        <v>133</v>
      </c>
      <c r="K100" s="50">
        <v>1866694.88</v>
      </c>
      <c r="L100" s="51">
        <v>1493355</v>
      </c>
      <c r="M100" s="51">
        <v>373339.87999999989</v>
      </c>
      <c r="N100" s="52">
        <v>0.8</v>
      </c>
      <c r="O100" s="53">
        <v>0</v>
      </c>
      <c r="P100" s="53">
        <v>0</v>
      </c>
      <c r="Q100" s="54">
        <v>0</v>
      </c>
      <c r="R100" s="54">
        <v>0</v>
      </c>
      <c r="S100" s="54">
        <v>0</v>
      </c>
      <c r="T100" s="54">
        <f t="shared" ref="T100:T108" si="11">L100</f>
        <v>1493355</v>
      </c>
      <c r="U100" s="67"/>
      <c r="V100" s="67"/>
      <c r="W100" s="86"/>
      <c r="X100" s="86"/>
      <c r="Y100" s="86"/>
      <c r="Z100" s="86"/>
      <c r="AA100" s="9" t="b">
        <f t="shared" si="5"/>
        <v>1</v>
      </c>
      <c r="AB100" s="24">
        <f t="shared" si="6"/>
        <v>0.8</v>
      </c>
      <c r="AC100" s="25" t="b">
        <f t="shared" si="7"/>
        <v>1</v>
      </c>
      <c r="AD100" s="25" t="b">
        <f t="shared" si="8"/>
        <v>1</v>
      </c>
    </row>
    <row r="101" spans="1:30" x14ac:dyDescent="0.25">
      <c r="A101" s="43">
        <v>99</v>
      </c>
      <c r="B101" s="44" t="s">
        <v>340</v>
      </c>
      <c r="C101" s="45" t="s">
        <v>89</v>
      </c>
      <c r="D101" s="46" t="s">
        <v>341</v>
      </c>
      <c r="E101" s="47">
        <v>2604143</v>
      </c>
      <c r="F101" s="46" t="s">
        <v>22</v>
      </c>
      <c r="G101" s="48" t="s">
        <v>342</v>
      </c>
      <c r="H101" s="46" t="s">
        <v>29</v>
      </c>
      <c r="I101" s="49">
        <v>0.56799999999999995</v>
      </c>
      <c r="J101" s="48" t="s">
        <v>122</v>
      </c>
      <c r="K101" s="50">
        <v>2408334.23</v>
      </c>
      <c r="L101" s="51">
        <v>1926667</v>
      </c>
      <c r="M101" s="51">
        <v>481667.23</v>
      </c>
      <c r="N101" s="52">
        <v>0.8</v>
      </c>
      <c r="O101" s="53">
        <v>0</v>
      </c>
      <c r="P101" s="53">
        <v>0</v>
      </c>
      <c r="Q101" s="54">
        <v>0</v>
      </c>
      <c r="R101" s="54">
        <v>0</v>
      </c>
      <c r="S101" s="54">
        <v>0</v>
      </c>
      <c r="T101" s="54">
        <f t="shared" si="11"/>
        <v>1926667</v>
      </c>
      <c r="U101" s="67"/>
      <c r="V101" s="67"/>
      <c r="W101" s="86"/>
      <c r="X101" s="86"/>
      <c r="Y101" s="86"/>
      <c r="Z101" s="86"/>
      <c r="AA101" s="9" t="b">
        <f t="shared" si="5"/>
        <v>1</v>
      </c>
      <c r="AB101" s="24">
        <f t="shared" si="6"/>
        <v>0.8</v>
      </c>
      <c r="AC101" s="25" t="b">
        <f t="shared" si="7"/>
        <v>1</v>
      </c>
      <c r="AD101" s="25" t="b">
        <f t="shared" si="8"/>
        <v>1</v>
      </c>
    </row>
    <row r="102" spans="1:30" ht="24" x14ac:dyDescent="0.25">
      <c r="A102" s="43">
        <v>100</v>
      </c>
      <c r="B102" s="44" t="s">
        <v>343</v>
      </c>
      <c r="C102" s="45" t="s">
        <v>89</v>
      </c>
      <c r="D102" s="46" t="s">
        <v>288</v>
      </c>
      <c r="E102" s="47">
        <v>2604182</v>
      </c>
      <c r="F102" s="46" t="s">
        <v>22</v>
      </c>
      <c r="G102" s="48" t="s">
        <v>344</v>
      </c>
      <c r="H102" s="46" t="s">
        <v>24</v>
      </c>
      <c r="I102" s="49">
        <v>0.44</v>
      </c>
      <c r="J102" s="48" t="s">
        <v>133</v>
      </c>
      <c r="K102" s="50">
        <v>2057356.43</v>
      </c>
      <c r="L102" s="51">
        <v>1645885</v>
      </c>
      <c r="M102" s="51">
        <v>411471.42999999993</v>
      </c>
      <c r="N102" s="52">
        <v>0.8</v>
      </c>
      <c r="O102" s="53">
        <v>0</v>
      </c>
      <c r="P102" s="53">
        <v>0</v>
      </c>
      <c r="Q102" s="54">
        <v>0</v>
      </c>
      <c r="R102" s="54">
        <v>0</v>
      </c>
      <c r="S102" s="54">
        <v>0</v>
      </c>
      <c r="T102" s="54">
        <f t="shared" si="11"/>
        <v>1645885</v>
      </c>
      <c r="U102" s="67"/>
      <c r="V102" s="67"/>
      <c r="W102" s="86"/>
      <c r="X102" s="86"/>
      <c r="Y102" s="86"/>
      <c r="Z102" s="86"/>
      <c r="AA102" s="9" t="b">
        <f t="shared" si="5"/>
        <v>1</v>
      </c>
      <c r="AB102" s="24">
        <f t="shared" si="6"/>
        <v>0.8</v>
      </c>
      <c r="AC102" s="25" t="b">
        <f t="shared" si="7"/>
        <v>1</v>
      </c>
      <c r="AD102" s="25" t="b">
        <f t="shared" si="8"/>
        <v>1</v>
      </c>
    </row>
    <row r="103" spans="1:30" x14ac:dyDescent="0.25">
      <c r="A103" s="43">
        <v>101</v>
      </c>
      <c r="B103" s="44" t="s">
        <v>345</v>
      </c>
      <c r="C103" s="45" t="s">
        <v>89</v>
      </c>
      <c r="D103" s="46" t="s">
        <v>51</v>
      </c>
      <c r="E103" s="47">
        <v>2608043</v>
      </c>
      <c r="F103" s="46" t="s">
        <v>52</v>
      </c>
      <c r="G103" s="48" t="s">
        <v>346</v>
      </c>
      <c r="H103" s="46" t="s">
        <v>29</v>
      </c>
      <c r="I103" s="49">
        <v>0.38500000000000001</v>
      </c>
      <c r="J103" s="48" t="s">
        <v>136</v>
      </c>
      <c r="K103" s="50">
        <v>1424812.61</v>
      </c>
      <c r="L103" s="51">
        <v>997368</v>
      </c>
      <c r="M103" s="51">
        <v>427444.6100000001</v>
      </c>
      <c r="N103" s="52">
        <v>0.7</v>
      </c>
      <c r="O103" s="53">
        <v>0</v>
      </c>
      <c r="P103" s="53">
        <v>0</v>
      </c>
      <c r="Q103" s="54">
        <v>0</v>
      </c>
      <c r="R103" s="54">
        <v>0</v>
      </c>
      <c r="S103" s="54">
        <v>0</v>
      </c>
      <c r="T103" s="54">
        <f t="shared" si="11"/>
        <v>997368</v>
      </c>
      <c r="U103" s="67"/>
      <c r="V103" s="67"/>
      <c r="W103" s="86"/>
      <c r="X103" s="86"/>
      <c r="Y103" s="86"/>
      <c r="Z103" s="86"/>
      <c r="AA103" s="9" t="b">
        <f t="shared" si="5"/>
        <v>1</v>
      </c>
      <c r="AB103" s="24">
        <f t="shared" si="6"/>
        <v>0.7</v>
      </c>
      <c r="AC103" s="25" t="b">
        <f t="shared" si="7"/>
        <v>1</v>
      </c>
      <c r="AD103" s="25" t="b">
        <f t="shared" si="8"/>
        <v>1</v>
      </c>
    </row>
    <row r="104" spans="1:30" ht="36" x14ac:dyDescent="0.25">
      <c r="A104" s="43">
        <v>102</v>
      </c>
      <c r="B104" s="44" t="s">
        <v>347</v>
      </c>
      <c r="C104" s="45" t="s">
        <v>89</v>
      </c>
      <c r="D104" s="46" t="s">
        <v>146</v>
      </c>
      <c r="E104" s="47">
        <v>2607032</v>
      </c>
      <c r="F104" s="46" t="s">
        <v>147</v>
      </c>
      <c r="G104" s="87" t="s">
        <v>348</v>
      </c>
      <c r="H104" s="46" t="s">
        <v>29</v>
      </c>
      <c r="I104" s="49">
        <v>0.38</v>
      </c>
      <c r="J104" s="48" t="s">
        <v>149</v>
      </c>
      <c r="K104" s="50">
        <v>852966.9</v>
      </c>
      <c r="L104" s="51">
        <v>682373</v>
      </c>
      <c r="M104" s="51">
        <v>170593.90000000002</v>
      </c>
      <c r="N104" s="52">
        <v>0.8</v>
      </c>
      <c r="O104" s="53">
        <v>0</v>
      </c>
      <c r="P104" s="53">
        <v>0</v>
      </c>
      <c r="Q104" s="54">
        <v>0</v>
      </c>
      <c r="R104" s="54">
        <v>0</v>
      </c>
      <c r="S104" s="54">
        <v>0</v>
      </c>
      <c r="T104" s="54">
        <f t="shared" si="11"/>
        <v>682373</v>
      </c>
      <c r="U104" s="67"/>
      <c r="V104" s="67"/>
      <c r="W104" s="86"/>
      <c r="X104" s="86"/>
      <c r="Y104" s="86"/>
      <c r="Z104" s="86"/>
      <c r="AA104" s="9" t="b">
        <f t="shared" si="5"/>
        <v>1</v>
      </c>
      <c r="AB104" s="24">
        <f t="shared" si="6"/>
        <v>0.8</v>
      </c>
      <c r="AC104" s="25" t="b">
        <f t="shared" si="7"/>
        <v>1</v>
      </c>
      <c r="AD104" s="25" t="b">
        <f t="shared" si="8"/>
        <v>1</v>
      </c>
    </row>
    <row r="105" spans="1:30" ht="36" x14ac:dyDescent="0.25">
      <c r="A105" s="43">
        <v>103</v>
      </c>
      <c r="B105" s="44" t="s">
        <v>349</v>
      </c>
      <c r="C105" s="45" t="s">
        <v>89</v>
      </c>
      <c r="D105" s="46" t="s">
        <v>75</v>
      </c>
      <c r="E105" s="47">
        <v>2609022</v>
      </c>
      <c r="F105" s="46" t="s">
        <v>71</v>
      </c>
      <c r="G105" s="48" t="s">
        <v>350</v>
      </c>
      <c r="H105" s="46" t="s">
        <v>29</v>
      </c>
      <c r="I105" s="49">
        <v>0.34799999999999998</v>
      </c>
      <c r="J105" s="48" t="s">
        <v>144</v>
      </c>
      <c r="K105" s="50">
        <v>660912.89</v>
      </c>
      <c r="L105" s="51">
        <v>528730</v>
      </c>
      <c r="M105" s="51">
        <v>132182.89000000001</v>
      </c>
      <c r="N105" s="52">
        <v>0.8</v>
      </c>
      <c r="O105" s="53">
        <v>0</v>
      </c>
      <c r="P105" s="53">
        <v>0</v>
      </c>
      <c r="Q105" s="54">
        <v>0</v>
      </c>
      <c r="R105" s="54">
        <v>0</v>
      </c>
      <c r="S105" s="54">
        <v>0</v>
      </c>
      <c r="T105" s="54">
        <f t="shared" si="11"/>
        <v>528730</v>
      </c>
      <c r="U105" s="67"/>
      <c r="V105" s="67"/>
      <c r="W105" s="86"/>
      <c r="X105" s="86"/>
      <c r="Y105" s="86"/>
      <c r="Z105" s="86"/>
      <c r="AA105" s="9" t="b">
        <f t="shared" si="5"/>
        <v>1</v>
      </c>
      <c r="AB105" s="24">
        <f t="shared" si="6"/>
        <v>0.8</v>
      </c>
      <c r="AC105" s="25" t="b">
        <f t="shared" si="7"/>
        <v>1</v>
      </c>
      <c r="AD105" s="25" t="b">
        <f t="shared" si="8"/>
        <v>1</v>
      </c>
    </row>
    <row r="106" spans="1:30" ht="24" x14ac:dyDescent="0.25">
      <c r="A106" s="43">
        <v>104</v>
      </c>
      <c r="B106" s="44" t="s">
        <v>351</v>
      </c>
      <c r="C106" s="45" t="s">
        <v>89</v>
      </c>
      <c r="D106" s="46" t="s">
        <v>282</v>
      </c>
      <c r="E106" s="47">
        <v>2607011</v>
      </c>
      <c r="F106" s="46" t="s">
        <v>147</v>
      </c>
      <c r="G106" s="48" t="s">
        <v>352</v>
      </c>
      <c r="H106" s="46" t="s">
        <v>29</v>
      </c>
      <c r="I106" s="49">
        <v>0.32800000000000001</v>
      </c>
      <c r="J106" s="48" t="s">
        <v>284</v>
      </c>
      <c r="K106" s="50">
        <v>4379991.18</v>
      </c>
      <c r="L106" s="51">
        <v>3503992</v>
      </c>
      <c r="M106" s="51">
        <v>875999.1799999997</v>
      </c>
      <c r="N106" s="52">
        <v>0.8</v>
      </c>
      <c r="O106" s="53">
        <v>0</v>
      </c>
      <c r="P106" s="53">
        <v>0</v>
      </c>
      <c r="Q106" s="54">
        <v>0</v>
      </c>
      <c r="R106" s="54">
        <v>0</v>
      </c>
      <c r="S106" s="54">
        <v>0</v>
      </c>
      <c r="T106" s="54">
        <f t="shared" si="11"/>
        <v>3503992</v>
      </c>
      <c r="U106" s="67"/>
      <c r="V106" s="67"/>
      <c r="W106" s="86"/>
      <c r="X106" s="86"/>
      <c r="Y106" s="86"/>
      <c r="Z106" s="86"/>
      <c r="AA106" s="9" t="b">
        <f t="shared" si="5"/>
        <v>1</v>
      </c>
      <c r="AB106" s="24">
        <f t="shared" si="6"/>
        <v>0.8</v>
      </c>
      <c r="AC106" s="25" t="b">
        <f t="shared" si="7"/>
        <v>1</v>
      </c>
      <c r="AD106" s="25" t="b">
        <f t="shared" si="8"/>
        <v>1</v>
      </c>
    </row>
    <row r="107" spans="1:30" x14ac:dyDescent="0.25">
      <c r="A107" s="43">
        <v>105</v>
      </c>
      <c r="B107" s="44" t="s">
        <v>353</v>
      </c>
      <c r="C107" s="45" t="s">
        <v>89</v>
      </c>
      <c r="D107" s="46" t="s">
        <v>70</v>
      </c>
      <c r="E107" s="47">
        <v>2609033</v>
      </c>
      <c r="F107" s="46" t="s">
        <v>71</v>
      </c>
      <c r="G107" s="48" t="s">
        <v>354</v>
      </c>
      <c r="H107" s="46" t="s">
        <v>24</v>
      </c>
      <c r="I107" s="49">
        <v>0.3</v>
      </c>
      <c r="J107" s="48" t="s">
        <v>194</v>
      </c>
      <c r="K107" s="50">
        <v>539478.29</v>
      </c>
      <c r="L107" s="51">
        <v>431582</v>
      </c>
      <c r="M107" s="51">
        <v>107896.29000000004</v>
      </c>
      <c r="N107" s="52">
        <v>0.8</v>
      </c>
      <c r="O107" s="53">
        <v>0</v>
      </c>
      <c r="P107" s="53">
        <v>0</v>
      </c>
      <c r="Q107" s="54">
        <v>0</v>
      </c>
      <c r="R107" s="54">
        <v>0</v>
      </c>
      <c r="S107" s="54">
        <v>0</v>
      </c>
      <c r="T107" s="54">
        <f t="shared" si="11"/>
        <v>431582</v>
      </c>
      <c r="U107" s="23"/>
      <c r="V107" s="23"/>
      <c r="W107" s="23"/>
      <c r="X107" s="23"/>
      <c r="Y107" s="23"/>
      <c r="Z107" s="23"/>
      <c r="AA107" s="9" t="b">
        <f t="shared" si="5"/>
        <v>1</v>
      </c>
      <c r="AB107" s="24">
        <f t="shared" si="6"/>
        <v>0.8</v>
      </c>
      <c r="AC107" s="25" t="b">
        <f t="shared" si="7"/>
        <v>1</v>
      </c>
      <c r="AD107" s="25" t="b">
        <f t="shared" si="8"/>
        <v>1</v>
      </c>
    </row>
    <row r="108" spans="1:30" ht="24" x14ac:dyDescent="0.25">
      <c r="A108" s="43">
        <v>106</v>
      </c>
      <c r="B108" s="44" t="s">
        <v>355</v>
      </c>
      <c r="C108" s="45" t="s">
        <v>89</v>
      </c>
      <c r="D108" s="46" t="s">
        <v>296</v>
      </c>
      <c r="E108" s="47">
        <v>2612083</v>
      </c>
      <c r="F108" s="46" t="s">
        <v>131</v>
      </c>
      <c r="G108" s="48" t="s">
        <v>356</v>
      </c>
      <c r="H108" s="46" t="s">
        <v>29</v>
      </c>
      <c r="I108" s="49">
        <v>0.28999999999999998</v>
      </c>
      <c r="J108" s="48" t="s">
        <v>262</v>
      </c>
      <c r="K108" s="50">
        <v>209331.9</v>
      </c>
      <c r="L108" s="51">
        <v>146532</v>
      </c>
      <c r="M108" s="51">
        <v>62799.899999999994</v>
      </c>
      <c r="N108" s="52">
        <v>0.7</v>
      </c>
      <c r="O108" s="53">
        <v>0</v>
      </c>
      <c r="P108" s="53">
        <v>0</v>
      </c>
      <c r="Q108" s="54">
        <v>0</v>
      </c>
      <c r="R108" s="54">
        <v>0</v>
      </c>
      <c r="S108" s="54">
        <v>0</v>
      </c>
      <c r="T108" s="54">
        <f t="shared" si="11"/>
        <v>146532</v>
      </c>
      <c r="U108" s="23"/>
      <c r="V108" s="23"/>
      <c r="W108" s="23"/>
      <c r="X108" s="23"/>
      <c r="Y108" s="23"/>
      <c r="Z108" s="23"/>
      <c r="AA108" s="9" t="b">
        <f t="shared" si="5"/>
        <v>1</v>
      </c>
      <c r="AB108" s="24">
        <f t="shared" si="6"/>
        <v>0.7</v>
      </c>
      <c r="AC108" s="25" t="b">
        <f t="shared" si="7"/>
        <v>1</v>
      </c>
      <c r="AD108" s="25" t="b">
        <f t="shared" si="8"/>
        <v>1</v>
      </c>
    </row>
    <row r="109" spans="1:30" x14ac:dyDescent="0.25">
      <c r="A109" s="10">
        <v>107</v>
      </c>
      <c r="B109" s="56" t="s">
        <v>357</v>
      </c>
      <c r="C109" s="57" t="s">
        <v>98</v>
      </c>
      <c r="D109" s="58" t="s">
        <v>35</v>
      </c>
      <c r="E109" s="59">
        <v>2604192</v>
      </c>
      <c r="F109" s="58" t="s">
        <v>22</v>
      </c>
      <c r="G109" s="60" t="s">
        <v>358</v>
      </c>
      <c r="H109" s="58" t="s">
        <v>24</v>
      </c>
      <c r="I109" s="61">
        <v>0.28100000000000003</v>
      </c>
      <c r="J109" s="60" t="s">
        <v>359</v>
      </c>
      <c r="K109" s="62">
        <v>1936757.16</v>
      </c>
      <c r="L109" s="63">
        <v>1549405</v>
      </c>
      <c r="M109" s="63">
        <v>387352.15999999992</v>
      </c>
      <c r="N109" s="64">
        <v>0.8</v>
      </c>
      <c r="O109" s="65">
        <v>0</v>
      </c>
      <c r="P109" s="65">
        <v>0</v>
      </c>
      <c r="Q109" s="66">
        <v>0</v>
      </c>
      <c r="R109" s="66">
        <v>0</v>
      </c>
      <c r="S109" s="66">
        <v>0</v>
      </c>
      <c r="T109" s="67">
        <v>160000</v>
      </c>
      <c r="U109" s="67">
        <v>1389405</v>
      </c>
      <c r="V109" s="23"/>
      <c r="W109" s="23"/>
      <c r="X109" s="23"/>
      <c r="Y109" s="23"/>
      <c r="Z109" s="23"/>
      <c r="AA109" s="9" t="b">
        <f t="shared" si="5"/>
        <v>1</v>
      </c>
      <c r="AB109" s="24">
        <f t="shared" si="6"/>
        <v>0.8</v>
      </c>
      <c r="AC109" s="25" t="b">
        <f t="shared" si="7"/>
        <v>1</v>
      </c>
      <c r="AD109" s="25" t="b">
        <f t="shared" si="8"/>
        <v>1</v>
      </c>
    </row>
    <row r="110" spans="1:30" x14ac:dyDescent="0.25">
      <c r="A110" s="10">
        <v>108</v>
      </c>
      <c r="B110" s="56" t="s">
        <v>360</v>
      </c>
      <c r="C110" s="57" t="s">
        <v>98</v>
      </c>
      <c r="D110" s="58" t="s">
        <v>35</v>
      </c>
      <c r="E110" s="59">
        <v>2604192</v>
      </c>
      <c r="F110" s="58" t="s">
        <v>22</v>
      </c>
      <c r="G110" s="60" t="s">
        <v>361</v>
      </c>
      <c r="H110" s="58" t="s">
        <v>24</v>
      </c>
      <c r="I110" s="61">
        <v>0.224</v>
      </c>
      <c r="J110" s="60" t="s">
        <v>359</v>
      </c>
      <c r="K110" s="62">
        <v>1210191.5</v>
      </c>
      <c r="L110" s="63">
        <v>968153</v>
      </c>
      <c r="M110" s="63">
        <v>242038.5</v>
      </c>
      <c r="N110" s="64">
        <v>0.8</v>
      </c>
      <c r="O110" s="65">
        <v>0</v>
      </c>
      <c r="P110" s="65">
        <v>0</v>
      </c>
      <c r="Q110" s="66">
        <v>0</v>
      </c>
      <c r="R110" s="66">
        <v>0</v>
      </c>
      <c r="S110" s="66">
        <v>0</v>
      </c>
      <c r="T110" s="67">
        <v>80000</v>
      </c>
      <c r="U110" s="67">
        <v>888153</v>
      </c>
      <c r="V110" s="23"/>
      <c r="W110" s="23"/>
      <c r="X110" s="23"/>
      <c r="Y110" s="23"/>
      <c r="Z110" s="23"/>
      <c r="AA110" s="9" t="b">
        <f t="shared" si="5"/>
        <v>1</v>
      </c>
      <c r="AB110" s="24">
        <f t="shared" si="6"/>
        <v>0.8</v>
      </c>
      <c r="AC110" s="25" t="b">
        <f t="shared" si="7"/>
        <v>1</v>
      </c>
      <c r="AD110" s="25" t="b">
        <f t="shared" si="8"/>
        <v>1</v>
      </c>
    </row>
    <row r="111" spans="1:30" ht="24" x14ac:dyDescent="0.25">
      <c r="A111" s="43">
        <v>109</v>
      </c>
      <c r="B111" s="44" t="s">
        <v>362</v>
      </c>
      <c r="C111" s="45" t="s">
        <v>89</v>
      </c>
      <c r="D111" s="46" t="s">
        <v>363</v>
      </c>
      <c r="E111" s="47">
        <v>2604053</v>
      </c>
      <c r="F111" s="46" t="s">
        <v>22</v>
      </c>
      <c r="G111" s="48" t="s">
        <v>364</v>
      </c>
      <c r="H111" s="46" t="s">
        <v>29</v>
      </c>
      <c r="I111" s="49">
        <v>0.20399999999999999</v>
      </c>
      <c r="J111" s="48" t="s">
        <v>365</v>
      </c>
      <c r="K111" s="50">
        <v>345137.02</v>
      </c>
      <c r="L111" s="51">
        <v>241595</v>
      </c>
      <c r="M111" s="51">
        <v>103542.02000000002</v>
      </c>
      <c r="N111" s="52">
        <v>0.7</v>
      </c>
      <c r="O111" s="53">
        <v>0</v>
      </c>
      <c r="P111" s="53">
        <v>0</v>
      </c>
      <c r="Q111" s="54">
        <v>0</v>
      </c>
      <c r="R111" s="54">
        <v>0</v>
      </c>
      <c r="S111" s="54">
        <v>0</v>
      </c>
      <c r="T111" s="54">
        <f>L111</f>
        <v>241595</v>
      </c>
      <c r="U111" s="23"/>
      <c r="V111" s="23"/>
      <c r="W111" s="23"/>
      <c r="X111" s="23"/>
      <c r="Y111" s="23"/>
      <c r="Z111" s="23"/>
      <c r="AA111" s="9" t="b">
        <f t="shared" si="5"/>
        <v>1</v>
      </c>
      <c r="AB111" s="24">
        <f t="shared" si="6"/>
        <v>0.7</v>
      </c>
      <c r="AC111" s="25" t="b">
        <f t="shared" si="7"/>
        <v>1</v>
      </c>
      <c r="AD111" s="25" t="b">
        <f t="shared" si="8"/>
        <v>1</v>
      </c>
    </row>
    <row r="112" spans="1:30" x14ac:dyDescent="0.25">
      <c r="A112" s="10">
        <v>110</v>
      </c>
      <c r="B112" s="56" t="s">
        <v>366</v>
      </c>
      <c r="C112" s="57" t="s">
        <v>98</v>
      </c>
      <c r="D112" s="58" t="s">
        <v>46</v>
      </c>
      <c r="E112" s="59">
        <v>2605033</v>
      </c>
      <c r="F112" s="58" t="s">
        <v>47</v>
      </c>
      <c r="G112" s="60" t="s">
        <v>367</v>
      </c>
      <c r="H112" s="58" t="s">
        <v>29</v>
      </c>
      <c r="I112" s="61">
        <v>0.185</v>
      </c>
      <c r="J112" s="60" t="s">
        <v>368</v>
      </c>
      <c r="K112" s="83">
        <v>635256.57999999996</v>
      </c>
      <c r="L112" s="63">
        <v>508205</v>
      </c>
      <c r="M112" s="63">
        <v>127051.57999999996</v>
      </c>
      <c r="N112" s="64">
        <v>0.8</v>
      </c>
      <c r="O112" s="65">
        <v>0</v>
      </c>
      <c r="P112" s="65">
        <v>0</v>
      </c>
      <c r="Q112" s="66">
        <v>0</v>
      </c>
      <c r="R112" s="66">
        <v>0</v>
      </c>
      <c r="S112" s="66">
        <v>0</v>
      </c>
      <c r="T112" s="67">
        <v>152462</v>
      </c>
      <c r="U112" s="67">
        <v>355743</v>
      </c>
      <c r="V112" s="23"/>
      <c r="W112" s="23"/>
      <c r="X112" s="23"/>
      <c r="Y112" s="23"/>
      <c r="Z112" s="23"/>
      <c r="AA112" s="9" t="b">
        <f t="shared" si="5"/>
        <v>1</v>
      </c>
      <c r="AB112" s="24">
        <f t="shared" si="6"/>
        <v>0.8</v>
      </c>
      <c r="AC112" s="25" t="b">
        <f t="shared" si="7"/>
        <v>1</v>
      </c>
      <c r="AD112" s="25" t="b">
        <f t="shared" si="8"/>
        <v>1</v>
      </c>
    </row>
    <row r="113" spans="1:30" x14ac:dyDescent="0.25">
      <c r="A113" s="43">
        <v>111</v>
      </c>
      <c r="B113" s="44" t="s">
        <v>369</v>
      </c>
      <c r="C113" s="45" t="s">
        <v>89</v>
      </c>
      <c r="D113" s="46" t="s">
        <v>51</v>
      </c>
      <c r="E113" s="47">
        <v>2608043</v>
      </c>
      <c r="F113" s="46" t="s">
        <v>52</v>
      </c>
      <c r="G113" s="48" t="s">
        <v>370</v>
      </c>
      <c r="H113" s="46" t="s">
        <v>24</v>
      </c>
      <c r="I113" s="49">
        <v>0.14499999999999999</v>
      </c>
      <c r="J113" s="48" t="s">
        <v>136</v>
      </c>
      <c r="K113" s="50">
        <v>542041.59999999998</v>
      </c>
      <c r="L113" s="51">
        <v>379429</v>
      </c>
      <c r="M113" s="51">
        <v>162612.59999999998</v>
      </c>
      <c r="N113" s="52">
        <v>0.7</v>
      </c>
      <c r="O113" s="53">
        <v>0</v>
      </c>
      <c r="P113" s="53">
        <v>0</v>
      </c>
      <c r="Q113" s="54">
        <v>0</v>
      </c>
      <c r="R113" s="54">
        <v>0</v>
      </c>
      <c r="S113" s="54">
        <v>0</v>
      </c>
      <c r="T113" s="54">
        <f t="shared" ref="T113:T124" si="12">L113</f>
        <v>379429</v>
      </c>
      <c r="U113" s="23"/>
      <c r="V113" s="23"/>
      <c r="W113" s="23"/>
      <c r="X113" s="23"/>
      <c r="Y113" s="23"/>
      <c r="Z113" s="23"/>
      <c r="AA113" s="9" t="b">
        <f t="shared" si="5"/>
        <v>1</v>
      </c>
      <c r="AB113" s="24">
        <f t="shared" si="6"/>
        <v>0.7</v>
      </c>
      <c r="AC113" s="25" t="b">
        <f t="shared" si="7"/>
        <v>1</v>
      </c>
      <c r="AD113" s="25" t="b">
        <f t="shared" si="8"/>
        <v>1</v>
      </c>
    </row>
    <row r="114" spans="1:30" ht="24" x14ac:dyDescent="0.25">
      <c r="A114" s="43">
        <v>112</v>
      </c>
      <c r="B114" s="44" t="s">
        <v>371</v>
      </c>
      <c r="C114" s="45" t="s">
        <v>89</v>
      </c>
      <c r="D114" s="46" t="s">
        <v>282</v>
      </c>
      <c r="E114" s="47">
        <v>2607011</v>
      </c>
      <c r="F114" s="46" t="s">
        <v>147</v>
      </c>
      <c r="G114" s="48" t="s">
        <v>372</v>
      </c>
      <c r="H114" s="46" t="s">
        <v>29</v>
      </c>
      <c r="I114" s="49">
        <v>0.128</v>
      </c>
      <c r="J114" s="48" t="s">
        <v>284</v>
      </c>
      <c r="K114" s="50">
        <v>1298894.78</v>
      </c>
      <c r="L114" s="51">
        <v>1039115</v>
      </c>
      <c r="M114" s="51">
        <v>259779.78000000003</v>
      </c>
      <c r="N114" s="52">
        <v>0.8</v>
      </c>
      <c r="O114" s="53">
        <v>0</v>
      </c>
      <c r="P114" s="53">
        <v>0</v>
      </c>
      <c r="Q114" s="54">
        <v>0</v>
      </c>
      <c r="R114" s="54">
        <v>0</v>
      </c>
      <c r="S114" s="54">
        <v>0</v>
      </c>
      <c r="T114" s="54">
        <f t="shared" si="12"/>
        <v>1039115</v>
      </c>
      <c r="U114" s="23"/>
      <c r="V114" s="23"/>
      <c r="W114" s="23"/>
      <c r="X114" s="23"/>
      <c r="Y114" s="23"/>
      <c r="Z114" s="23"/>
      <c r="AA114" s="9" t="b">
        <f t="shared" si="5"/>
        <v>1</v>
      </c>
      <c r="AB114" s="24">
        <f t="shared" si="6"/>
        <v>0.8</v>
      </c>
      <c r="AC114" s="25" t="b">
        <f t="shared" si="7"/>
        <v>1</v>
      </c>
      <c r="AD114" s="25" t="b">
        <f t="shared" si="8"/>
        <v>1</v>
      </c>
    </row>
    <row r="115" spans="1:30" ht="24" x14ac:dyDescent="0.25">
      <c r="A115" s="43">
        <v>113</v>
      </c>
      <c r="B115" s="44" t="s">
        <v>373</v>
      </c>
      <c r="C115" s="45" t="s">
        <v>89</v>
      </c>
      <c r="D115" s="46" t="s">
        <v>102</v>
      </c>
      <c r="E115" s="47">
        <v>2611011</v>
      </c>
      <c r="F115" s="46" t="s">
        <v>103</v>
      </c>
      <c r="G115" s="48" t="s">
        <v>374</v>
      </c>
      <c r="H115" s="46" t="s">
        <v>105</v>
      </c>
      <c r="I115" s="49">
        <v>0.11799999999999999</v>
      </c>
      <c r="J115" s="48" t="s">
        <v>106</v>
      </c>
      <c r="K115" s="50">
        <v>152625.46</v>
      </c>
      <c r="L115" s="51">
        <v>122100</v>
      </c>
      <c r="M115" s="51">
        <v>30525.459999999992</v>
      </c>
      <c r="N115" s="52">
        <v>0.8</v>
      </c>
      <c r="O115" s="53">
        <v>0</v>
      </c>
      <c r="P115" s="53">
        <v>0</v>
      </c>
      <c r="Q115" s="54">
        <v>0</v>
      </c>
      <c r="R115" s="54">
        <v>0</v>
      </c>
      <c r="S115" s="54">
        <v>0</v>
      </c>
      <c r="T115" s="54">
        <f t="shared" si="12"/>
        <v>122100</v>
      </c>
      <c r="U115" s="23"/>
      <c r="V115" s="23"/>
      <c r="W115" s="23"/>
      <c r="X115" s="23"/>
      <c r="Y115" s="23"/>
      <c r="Z115" s="23"/>
      <c r="AA115" s="9" t="b">
        <f t="shared" si="5"/>
        <v>1</v>
      </c>
      <c r="AB115" s="24">
        <f t="shared" si="6"/>
        <v>0.8</v>
      </c>
      <c r="AC115" s="25" t="b">
        <f t="shared" si="7"/>
        <v>1</v>
      </c>
      <c r="AD115" s="25" t="b">
        <f t="shared" si="8"/>
        <v>1</v>
      </c>
    </row>
    <row r="116" spans="1:30" ht="24" x14ac:dyDescent="0.25">
      <c r="A116" s="43">
        <v>114</v>
      </c>
      <c r="B116" s="44" t="s">
        <v>375</v>
      </c>
      <c r="C116" s="45" t="s">
        <v>89</v>
      </c>
      <c r="D116" s="46" t="s">
        <v>102</v>
      </c>
      <c r="E116" s="47">
        <v>2611011</v>
      </c>
      <c r="F116" s="46" t="s">
        <v>103</v>
      </c>
      <c r="G116" s="48" t="s">
        <v>376</v>
      </c>
      <c r="H116" s="46" t="s">
        <v>105</v>
      </c>
      <c r="I116" s="49">
        <v>0.08</v>
      </c>
      <c r="J116" s="48" t="s">
        <v>106</v>
      </c>
      <c r="K116" s="50">
        <v>275329.28000000003</v>
      </c>
      <c r="L116" s="51">
        <v>220263</v>
      </c>
      <c r="M116" s="51">
        <v>55066.280000000028</v>
      </c>
      <c r="N116" s="52">
        <v>0.8</v>
      </c>
      <c r="O116" s="53">
        <v>0</v>
      </c>
      <c r="P116" s="53">
        <v>0</v>
      </c>
      <c r="Q116" s="54">
        <v>0</v>
      </c>
      <c r="R116" s="54">
        <v>0</v>
      </c>
      <c r="S116" s="54">
        <v>0</v>
      </c>
      <c r="T116" s="54">
        <f t="shared" si="12"/>
        <v>220263</v>
      </c>
      <c r="U116" s="23"/>
      <c r="V116" s="23"/>
      <c r="W116" s="23"/>
      <c r="X116" s="23"/>
      <c r="Y116" s="23"/>
      <c r="Z116" s="23"/>
      <c r="AA116" s="9" t="b">
        <f t="shared" si="5"/>
        <v>1</v>
      </c>
      <c r="AB116" s="24">
        <f t="shared" si="6"/>
        <v>0.8</v>
      </c>
      <c r="AC116" s="25" t="b">
        <f t="shared" si="7"/>
        <v>1</v>
      </c>
      <c r="AD116" s="25" t="b">
        <f t="shared" si="8"/>
        <v>1</v>
      </c>
    </row>
    <row r="117" spans="1:30" ht="24" x14ac:dyDescent="0.25">
      <c r="A117" s="43">
        <v>115</v>
      </c>
      <c r="B117" s="44" t="s">
        <v>377</v>
      </c>
      <c r="C117" s="45" t="s">
        <v>89</v>
      </c>
      <c r="D117" s="46" t="s">
        <v>21</v>
      </c>
      <c r="E117" s="47">
        <v>2604033</v>
      </c>
      <c r="F117" s="46" t="s">
        <v>22</v>
      </c>
      <c r="G117" s="48" t="s">
        <v>378</v>
      </c>
      <c r="H117" s="46" t="s">
        <v>24</v>
      </c>
      <c r="I117" s="49">
        <v>0.02</v>
      </c>
      <c r="J117" s="48" t="s">
        <v>379</v>
      </c>
      <c r="K117" s="50">
        <v>128660.71</v>
      </c>
      <c r="L117" s="51">
        <v>102928</v>
      </c>
      <c r="M117" s="51">
        <v>25732.710000000006</v>
      </c>
      <c r="N117" s="52">
        <v>0.8</v>
      </c>
      <c r="O117" s="53">
        <v>0</v>
      </c>
      <c r="P117" s="53">
        <v>0</v>
      </c>
      <c r="Q117" s="54">
        <v>0</v>
      </c>
      <c r="R117" s="54">
        <v>0</v>
      </c>
      <c r="S117" s="54">
        <v>0</v>
      </c>
      <c r="T117" s="54">
        <f t="shared" si="12"/>
        <v>102928</v>
      </c>
      <c r="U117" s="23"/>
      <c r="V117" s="23"/>
      <c r="W117" s="23"/>
      <c r="X117" s="23"/>
      <c r="Y117" s="23"/>
      <c r="Z117" s="23"/>
      <c r="AA117" s="9" t="b">
        <f t="shared" si="5"/>
        <v>1</v>
      </c>
      <c r="AB117" s="24">
        <f t="shared" si="6"/>
        <v>0.8</v>
      </c>
      <c r="AC117" s="25" t="b">
        <f t="shared" si="7"/>
        <v>1</v>
      </c>
      <c r="AD117" s="25" t="b">
        <f t="shared" si="8"/>
        <v>1</v>
      </c>
    </row>
    <row r="118" spans="1:30" ht="24" x14ac:dyDescent="0.25">
      <c r="A118" s="43">
        <v>116</v>
      </c>
      <c r="B118" s="44" t="s">
        <v>380</v>
      </c>
      <c r="C118" s="45" t="s">
        <v>89</v>
      </c>
      <c r="D118" s="46" t="s">
        <v>381</v>
      </c>
      <c r="E118" s="47">
        <v>2604162</v>
      </c>
      <c r="F118" s="46" t="s">
        <v>22</v>
      </c>
      <c r="G118" s="87" t="s">
        <v>382</v>
      </c>
      <c r="H118" s="46" t="s">
        <v>29</v>
      </c>
      <c r="I118" s="49">
        <v>0.27200000000000002</v>
      </c>
      <c r="J118" s="48" t="s">
        <v>110</v>
      </c>
      <c r="K118" s="50">
        <v>1985354.1</v>
      </c>
      <c r="L118" s="51">
        <v>1389747</v>
      </c>
      <c r="M118" s="51">
        <v>595607.10000000009</v>
      </c>
      <c r="N118" s="52">
        <v>0.7</v>
      </c>
      <c r="O118" s="53">
        <v>0</v>
      </c>
      <c r="P118" s="53">
        <v>0</v>
      </c>
      <c r="Q118" s="54">
        <v>0</v>
      </c>
      <c r="R118" s="54">
        <v>0</v>
      </c>
      <c r="S118" s="54">
        <v>0</v>
      </c>
      <c r="T118" s="54">
        <f t="shared" si="12"/>
        <v>1389747</v>
      </c>
      <c r="U118" s="23"/>
      <c r="V118" s="23"/>
      <c r="W118" s="23"/>
      <c r="X118" s="23"/>
      <c r="Y118" s="23"/>
      <c r="Z118" s="23"/>
      <c r="AA118" s="9" t="b">
        <f t="shared" si="5"/>
        <v>1</v>
      </c>
      <c r="AB118" s="24">
        <f t="shared" si="6"/>
        <v>0.7</v>
      </c>
      <c r="AC118" s="25" t="b">
        <f t="shared" si="7"/>
        <v>1</v>
      </c>
      <c r="AD118" s="25" t="b">
        <f t="shared" si="8"/>
        <v>1</v>
      </c>
    </row>
    <row r="119" spans="1:30" ht="48" x14ac:dyDescent="0.25">
      <c r="A119" s="43">
        <v>117</v>
      </c>
      <c r="B119" s="81" t="s">
        <v>383</v>
      </c>
      <c r="C119" s="45"/>
      <c r="D119" s="46" t="s">
        <v>334</v>
      </c>
      <c r="E119" s="47">
        <v>2607022</v>
      </c>
      <c r="F119" s="46" t="s">
        <v>147</v>
      </c>
      <c r="G119" s="48" t="s">
        <v>384</v>
      </c>
      <c r="H119" s="46" t="s">
        <v>105</v>
      </c>
      <c r="I119" s="49"/>
      <c r="J119" s="48" t="s">
        <v>385</v>
      </c>
      <c r="K119" s="50"/>
      <c r="L119" s="51"/>
      <c r="M119" s="51"/>
      <c r="N119" s="52">
        <v>0.7</v>
      </c>
      <c r="O119" s="53"/>
      <c r="P119" s="53"/>
      <c r="Q119" s="54"/>
      <c r="R119" s="54"/>
      <c r="S119" s="54"/>
      <c r="T119" s="54"/>
      <c r="U119" s="23"/>
      <c r="V119" s="23"/>
      <c r="W119" s="23"/>
      <c r="X119" s="23"/>
      <c r="Y119" s="23"/>
      <c r="Z119" s="23"/>
      <c r="AA119" s="9" t="b">
        <f t="shared" si="5"/>
        <v>1</v>
      </c>
      <c r="AB119" s="24" t="e">
        <f t="shared" si="6"/>
        <v>#DIV/0!</v>
      </c>
      <c r="AC119" s="25" t="e">
        <f t="shared" si="7"/>
        <v>#DIV/0!</v>
      </c>
      <c r="AD119" s="25" t="b">
        <f t="shared" si="8"/>
        <v>1</v>
      </c>
    </row>
    <row r="120" spans="1:30" x14ac:dyDescent="0.25">
      <c r="A120" s="43">
        <v>118</v>
      </c>
      <c r="B120" s="44" t="s">
        <v>386</v>
      </c>
      <c r="C120" s="45" t="s">
        <v>89</v>
      </c>
      <c r="D120" s="46" t="s">
        <v>387</v>
      </c>
      <c r="E120" s="47">
        <v>2606043</v>
      </c>
      <c r="F120" s="46" t="s">
        <v>94</v>
      </c>
      <c r="G120" s="48" t="s">
        <v>388</v>
      </c>
      <c r="H120" s="46" t="s">
        <v>105</v>
      </c>
      <c r="I120" s="49">
        <v>0.98</v>
      </c>
      <c r="J120" s="48" t="s">
        <v>389</v>
      </c>
      <c r="K120" s="71">
        <v>926688.62</v>
      </c>
      <c r="L120" s="51">
        <v>741350</v>
      </c>
      <c r="M120" s="51">
        <v>185338.62</v>
      </c>
      <c r="N120" s="52">
        <v>0.8</v>
      </c>
      <c r="O120" s="53">
        <v>0</v>
      </c>
      <c r="P120" s="53">
        <v>0</v>
      </c>
      <c r="Q120" s="54">
        <v>0</v>
      </c>
      <c r="R120" s="54">
        <v>0</v>
      </c>
      <c r="S120" s="54">
        <v>0</v>
      </c>
      <c r="T120" s="54">
        <f t="shared" si="12"/>
        <v>741350</v>
      </c>
      <c r="U120" s="23"/>
      <c r="V120" s="23"/>
      <c r="W120" s="23"/>
      <c r="X120" s="23"/>
      <c r="Y120" s="23"/>
      <c r="Z120" s="23"/>
      <c r="AA120" s="9" t="b">
        <f t="shared" si="5"/>
        <v>1</v>
      </c>
      <c r="AB120" s="24">
        <f t="shared" si="6"/>
        <v>0.8</v>
      </c>
      <c r="AC120" s="25" t="b">
        <f t="shared" si="7"/>
        <v>1</v>
      </c>
      <c r="AD120" s="25" t="b">
        <f t="shared" si="8"/>
        <v>1</v>
      </c>
    </row>
    <row r="121" spans="1:30" ht="24" x14ac:dyDescent="0.25">
      <c r="A121" s="43">
        <v>119</v>
      </c>
      <c r="B121" s="44" t="s">
        <v>390</v>
      </c>
      <c r="C121" s="45" t="s">
        <v>89</v>
      </c>
      <c r="D121" s="46" t="s">
        <v>236</v>
      </c>
      <c r="E121" s="47">
        <v>2609011</v>
      </c>
      <c r="F121" s="46" t="s">
        <v>71</v>
      </c>
      <c r="G121" s="48" t="s">
        <v>391</v>
      </c>
      <c r="H121" s="46" t="s">
        <v>105</v>
      </c>
      <c r="I121" s="49">
        <v>0.89</v>
      </c>
      <c r="J121" s="48" t="s">
        <v>238</v>
      </c>
      <c r="K121" s="50">
        <v>898635.65</v>
      </c>
      <c r="L121" s="51">
        <v>629044</v>
      </c>
      <c r="M121" s="51">
        <v>269591.65000000002</v>
      </c>
      <c r="N121" s="52">
        <v>0.7</v>
      </c>
      <c r="O121" s="53">
        <v>0</v>
      </c>
      <c r="P121" s="53">
        <v>0</v>
      </c>
      <c r="Q121" s="54">
        <v>0</v>
      </c>
      <c r="R121" s="54">
        <v>0</v>
      </c>
      <c r="S121" s="54">
        <v>0</v>
      </c>
      <c r="T121" s="54">
        <f t="shared" si="12"/>
        <v>629044</v>
      </c>
      <c r="U121" s="23"/>
      <c r="V121" s="23"/>
      <c r="W121" s="23"/>
      <c r="X121" s="23"/>
      <c r="Y121" s="23"/>
      <c r="Z121" s="23"/>
      <c r="AA121" s="9" t="b">
        <f t="shared" si="5"/>
        <v>1</v>
      </c>
      <c r="AB121" s="24">
        <f t="shared" si="6"/>
        <v>0.7</v>
      </c>
      <c r="AC121" s="25" t="b">
        <f t="shared" si="7"/>
        <v>1</v>
      </c>
      <c r="AD121" s="25" t="b">
        <f t="shared" si="8"/>
        <v>1</v>
      </c>
    </row>
    <row r="122" spans="1:30" x14ac:dyDescent="0.25">
      <c r="A122" s="43">
        <v>120</v>
      </c>
      <c r="B122" s="44" t="s">
        <v>392</v>
      </c>
      <c r="C122" s="45" t="s">
        <v>89</v>
      </c>
      <c r="D122" s="46" t="s">
        <v>393</v>
      </c>
      <c r="E122" s="47">
        <v>2601063</v>
      </c>
      <c r="F122" s="46" t="s">
        <v>40</v>
      </c>
      <c r="G122" s="48" t="s">
        <v>394</v>
      </c>
      <c r="H122" s="46" t="s">
        <v>105</v>
      </c>
      <c r="I122" s="49">
        <v>0.65</v>
      </c>
      <c r="J122" s="48" t="s">
        <v>96</v>
      </c>
      <c r="K122" s="71">
        <v>176365.8</v>
      </c>
      <c r="L122" s="51">
        <v>141092</v>
      </c>
      <c r="M122" s="51">
        <v>35273.799999999988</v>
      </c>
      <c r="N122" s="52">
        <v>0.8</v>
      </c>
      <c r="O122" s="53">
        <v>0</v>
      </c>
      <c r="P122" s="53">
        <v>0</v>
      </c>
      <c r="Q122" s="54">
        <v>0</v>
      </c>
      <c r="R122" s="54">
        <v>0</v>
      </c>
      <c r="S122" s="54">
        <v>0</v>
      </c>
      <c r="T122" s="54">
        <f t="shared" si="12"/>
        <v>141092</v>
      </c>
      <c r="U122" s="23"/>
      <c r="V122" s="23"/>
      <c r="W122" s="23"/>
      <c r="X122" s="23"/>
      <c r="Y122" s="23"/>
      <c r="Z122" s="23"/>
      <c r="AA122" s="9" t="b">
        <f t="shared" si="5"/>
        <v>1</v>
      </c>
      <c r="AB122" s="24">
        <f t="shared" si="6"/>
        <v>0.8</v>
      </c>
      <c r="AC122" s="25" t="b">
        <f t="shared" si="7"/>
        <v>1</v>
      </c>
      <c r="AD122" s="25" t="b">
        <f t="shared" si="8"/>
        <v>1</v>
      </c>
    </row>
    <row r="123" spans="1:30" x14ac:dyDescent="0.25">
      <c r="A123" s="43">
        <v>121</v>
      </c>
      <c r="B123" s="44" t="s">
        <v>395</v>
      </c>
      <c r="C123" s="45" t="s">
        <v>89</v>
      </c>
      <c r="D123" s="46" t="s">
        <v>396</v>
      </c>
      <c r="E123" s="47">
        <v>2602063</v>
      </c>
      <c r="F123" s="46" t="s">
        <v>127</v>
      </c>
      <c r="G123" s="48" t="s">
        <v>397</v>
      </c>
      <c r="H123" s="46" t="s">
        <v>29</v>
      </c>
      <c r="I123" s="49">
        <v>0.51500000000000001</v>
      </c>
      <c r="J123" s="48" t="s">
        <v>158</v>
      </c>
      <c r="K123" s="71">
        <v>787429.42</v>
      </c>
      <c r="L123" s="51">
        <v>551200</v>
      </c>
      <c r="M123" s="51">
        <v>236229.42000000004</v>
      </c>
      <c r="N123" s="52">
        <v>0.7</v>
      </c>
      <c r="O123" s="53">
        <v>0</v>
      </c>
      <c r="P123" s="53">
        <v>0</v>
      </c>
      <c r="Q123" s="54">
        <v>0</v>
      </c>
      <c r="R123" s="54">
        <v>0</v>
      </c>
      <c r="S123" s="54">
        <v>0</v>
      </c>
      <c r="T123" s="54">
        <f t="shared" si="12"/>
        <v>551200</v>
      </c>
      <c r="U123" s="23"/>
      <c r="V123" s="23"/>
      <c r="W123" s="23"/>
      <c r="X123" s="23"/>
      <c r="Y123" s="23"/>
      <c r="Z123" s="23"/>
      <c r="AA123" s="9" t="b">
        <f t="shared" si="5"/>
        <v>1</v>
      </c>
      <c r="AB123" s="24">
        <f t="shared" si="6"/>
        <v>0.7</v>
      </c>
      <c r="AC123" s="25" t="b">
        <f t="shared" si="7"/>
        <v>1</v>
      </c>
      <c r="AD123" s="25" t="b">
        <f t="shared" si="8"/>
        <v>1</v>
      </c>
    </row>
    <row r="124" spans="1:30" ht="24" x14ac:dyDescent="0.25">
      <c r="A124" s="43">
        <v>122</v>
      </c>
      <c r="B124" s="44" t="s">
        <v>398</v>
      </c>
      <c r="C124" s="45" t="s">
        <v>89</v>
      </c>
      <c r="D124" s="46" t="s">
        <v>274</v>
      </c>
      <c r="E124" s="47">
        <v>2605023</v>
      </c>
      <c r="F124" s="46" t="s">
        <v>47</v>
      </c>
      <c r="G124" s="48" t="s">
        <v>399</v>
      </c>
      <c r="H124" s="46" t="s">
        <v>105</v>
      </c>
      <c r="I124" s="49">
        <v>0.495</v>
      </c>
      <c r="J124" s="48" t="s">
        <v>225</v>
      </c>
      <c r="K124" s="71">
        <v>290260.92</v>
      </c>
      <c r="L124" s="51">
        <v>232208</v>
      </c>
      <c r="M124" s="51">
        <v>58052.919999999984</v>
      </c>
      <c r="N124" s="52">
        <v>0.8</v>
      </c>
      <c r="O124" s="53">
        <v>0</v>
      </c>
      <c r="P124" s="53">
        <v>0</v>
      </c>
      <c r="Q124" s="54">
        <v>0</v>
      </c>
      <c r="R124" s="54">
        <v>0</v>
      </c>
      <c r="S124" s="54">
        <v>0</v>
      </c>
      <c r="T124" s="54">
        <f t="shared" si="12"/>
        <v>232208</v>
      </c>
      <c r="U124" s="23"/>
      <c r="V124" s="23"/>
      <c r="W124" s="23"/>
      <c r="X124" s="23"/>
      <c r="Y124" s="23"/>
      <c r="Z124" s="23"/>
      <c r="AA124" s="9" t="b">
        <f t="shared" si="5"/>
        <v>1</v>
      </c>
      <c r="AB124" s="24">
        <f t="shared" si="6"/>
        <v>0.8</v>
      </c>
      <c r="AC124" s="25" t="b">
        <f t="shared" si="7"/>
        <v>1</v>
      </c>
      <c r="AD124" s="25" t="b">
        <f t="shared" si="8"/>
        <v>1</v>
      </c>
    </row>
    <row r="125" spans="1:30" ht="24" x14ac:dyDescent="0.25">
      <c r="A125" s="10">
        <v>123</v>
      </c>
      <c r="B125" s="56" t="s">
        <v>400</v>
      </c>
      <c r="C125" s="57" t="s">
        <v>98</v>
      </c>
      <c r="D125" s="58" t="s">
        <v>35</v>
      </c>
      <c r="E125" s="59">
        <v>2604192</v>
      </c>
      <c r="F125" s="58" t="s">
        <v>22</v>
      </c>
      <c r="G125" s="60" t="s">
        <v>401</v>
      </c>
      <c r="H125" s="58" t="s">
        <v>24</v>
      </c>
      <c r="I125" s="61">
        <v>0.44600000000000001</v>
      </c>
      <c r="J125" s="60" t="s">
        <v>359</v>
      </c>
      <c r="K125" s="62">
        <v>4028760.44</v>
      </c>
      <c r="L125" s="63">
        <v>3223008</v>
      </c>
      <c r="M125" s="63">
        <v>805752.44</v>
      </c>
      <c r="N125" s="64">
        <v>0.8</v>
      </c>
      <c r="O125" s="65">
        <v>0</v>
      </c>
      <c r="P125" s="65">
        <v>0</v>
      </c>
      <c r="Q125" s="66">
        <v>0</v>
      </c>
      <c r="R125" s="66">
        <v>0</v>
      </c>
      <c r="S125" s="66">
        <v>0</v>
      </c>
      <c r="T125" s="67">
        <v>320000</v>
      </c>
      <c r="U125" s="67">
        <v>2903008</v>
      </c>
      <c r="V125" s="23"/>
      <c r="W125" s="23"/>
      <c r="X125" s="23"/>
      <c r="Y125" s="23"/>
      <c r="Z125" s="23"/>
      <c r="AA125" s="9" t="b">
        <f t="shared" si="5"/>
        <v>1</v>
      </c>
      <c r="AB125" s="24">
        <f t="shared" si="6"/>
        <v>0.8</v>
      </c>
      <c r="AC125" s="25" t="b">
        <f t="shared" si="7"/>
        <v>1</v>
      </c>
      <c r="AD125" s="25" t="b">
        <f t="shared" si="8"/>
        <v>1</v>
      </c>
    </row>
    <row r="126" spans="1:30" x14ac:dyDescent="0.25">
      <c r="A126" s="43">
        <v>124</v>
      </c>
      <c r="B126" s="44" t="s">
        <v>402</v>
      </c>
      <c r="C126" s="45" t="s">
        <v>89</v>
      </c>
      <c r="D126" s="46" t="s">
        <v>156</v>
      </c>
      <c r="E126" s="47">
        <v>2604123</v>
      </c>
      <c r="F126" s="46" t="s">
        <v>22</v>
      </c>
      <c r="G126" s="48" t="s">
        <v>403</v>
      </c>
      <c r="H126" s="46" t="s">
        <v>29</v>
      </c>
      <c r="I126" s="49">
        <v>0.38500000000000001</v>
      </c>
      <c r="J126" s="48" t="s">
        <v>118</v>
      </c>
      <c r="K126" s="71">
        <v>702717.45</v>
      </c>
      <c r="L126" s="51">
        <v>491902</v>
      </c>
      <c r="M126" s="51">
        <v>210815.44999999995</v>
      </c>
      <c r="N126" s="52">
        <v>0.7</v>
      </c>
      <c r="O126" s="53">
        <v>0</v>
      </c>
      <c r="P126" s="53">
        <v>0</v>
      </c>
      <c r="Q126" s="54">
        <v>0</v>
      </c>
      <c r="R126" s="54">
        <v>0</v>
      </c>
      <c r="S126" s="54">
        <v>0</v>
      </c>
      <c r="T126" s="54">
        <f t="shared" ref="T126:T136" si="13">L126</f>
        <v>491902</v>
      </c>
      <c r="U126" s="67"/>
      <c r="V126" s="23"/>
      <c r="W126" s="23"/>
      <c r="X126" s="23"/>
      <c r="Y126" s="23"/>
      <c r="Z126" s="23"/>
      <c r="AA126" s="9" t="b">
        <f t="shared" si="5"/>
        <v>1</v>
      </c>
      <c r="AB126" s="24">
        <f t="shared" si="6"/>
        <v>0.7</v>
      </c>
      <c r="AC126" s="25" t="b">
        <f t="shared" si="7"/>
        <v>1</v>
      </c>
      <c r="AD126" s="25" t="b">
        <f t="shared" si="8"/>
        <v>1</v>
      </c>
    </row>
    <row r="127" spans="1:30" ht="36" x14ac:dyDescent="0.25">
      <c r="A127" s="43">
        <v>125</v>
      </c>
      <c r="B127" s="44" t="s">
        <v>404</v>
      </c>
      <c r="C127" s="45" t="s">
        <v>89</v>
      </c>
      <c r="D127" s="46" t="s">
        <v>240</v>
      </c>
      <c r="E127" s="47">
        <v>2610022</v>
      </c>
      <c r="F127" s="46" t="s">
        <v>56</v>
      </c>
      <c r="G127" s="48" t="s">
        <v>405</v>
      </c>
      <c r="H127" s="46" t="s">
        <v>29</v>
      </c>
      <c r="I127" s="49">
        <v>0.33200000000000002</v>
      </c>
      <c r="J127" s="48" t="s">
        <v>166</v>
      </c>
      <c r="K127" s="71">
        <v>1151086.1499999999</v>
      </c>
      <c r="L127" s="51">
        <v>920868</v>
      </c>
      <c r="M127" s="51">
        <v>230218.14999999991</v>
      </c>
      <c r="N127" s="52">
        <v>0.8</v>
      </c>
      <c r="O127" s="53">
        <v>0</v>
      </c>
      <c r="P127" s="53">
        <v>0</v>
      </c>
      <c r="Q127" s="54">
        <v>0</v>
      </c>
      <c r="R127" s="54">
        <v>0</v>
      </c>
      <c r="S127" s="54">
        <v>0</v>
      </c>
      <c r="T127" s="54">
        <f t="shared" si="13"/>
        <v>920868</v>
      </c>
      <c r="U127" s="67"/>
      <c r="V127" s="23"/>
      <c r="W127" s="23"/>
      <c r="X127" s="23"/>
      <c r="Y127" s="23"/>
      <c r="Z127" s="23"/>
      <c r="AA127" s="9" t="b">
        <f t="shared" si="5"/>
        <v>1</v>
      </c>
      <c r="AB127" s="24">
        <f t="shared" si="6"/>
        <v>0.8</v>
      </c>
      <c r="AC127" s="25" t="b">
        <f t="shared" si="7"/>
        <v>1</v>
      </c>
      <c r="AD127" s="25" t="b">
        <f t="shared" si="8"/>
        <v>1</v>
      </c>
    </row>
    <row r="128" spans="1:30" ht="24" x14ac:dyDescent="0.25">
      <c r="A128" s="43">
        <v>126</v>
      </c>
      <c r="B128" s="44" t="s">
        <v>406</v>
      </c>
      <c r="C128" s="45" t="s">
        <v>89</v>
      </c>
      <c r="D128" s="46" t="s">
        <v>102</v>
      </c>
      <c r="E128" s="47">
        <v>2611011</v>
      </c>
      <c r="F128" s="46" t="s">
        <v>103</v>
      </c>
      <c r="G128" s="48" t="s">
        <v>407</v>
      </c>
      <c r="H128" s="46" t="s">
        <v>29</v>
      </c>
      <c r="I128" s="49">
        <v>0.33</v>
      </c>
      <c r="J128" s="48" t="s">
        <v>110</v>
      </c>
      <c r="K128" s="71">
        <v>6092103.7800000003</v>
      </c>
      <c r="L128" s="51">
        <v>4873683</v>
      </c>
      <c r="M128" s="51">
        <v>1218420.7800000003</v>
      </c>
      <c r="N128" s="52">
        <v>0.8</v>
      </c>
      <c r="O128" s="53">
        <v>0</v>
      </c>
      <c r="P128" s="53">
        <v>0</v>
      </c>
      <c r="Q128" s="54">
        <v>0</v>
      </c>
      <c r="R128" s="54">
        <v>0</v>
      </c>
      <c r="S128" s="54">
        <v>0</v>
      </c>
      <c r="T128" s="54">
        <f t="shared" si="13"/>
        <v>4873683</v>
      </c>
      <c r="U128" s="67"/>
      <c r="V128" s="23"/>
      <c r="W128" s="23"/>
      <c r="X128" s="23"/>
      <c r="Y128" s="23"/>
      <c r="Z128" s="23"/>
      <c r="AA128" s="9" t="b">
        <f t="shared" si="5"/>
        <v>1</v>
      </c>
      <c r="AB128" s="24">
        <f t="shared" si="6"/>
        <v>0.8</v>
      </c>
      <c r="AC128" s="25" t="b">
        <f t="shared" si="7"/>
        <v>1</v>
      </c>
      <c r="AD128" s="25" t="b">
        <f t="shared" si="8"/>
        <v>1</v>
      </c>
    </row>
    <row r="129" spans="1:30" x14ac:dyDescent="0.25">
      <c r="A129" s="43">
        <v>127</v>
      </c>
      <c r="B129" s="44" t="s">
        <v>408</v>
      </c>
      <c r="C129" s="45" t="s">
        <v>89</v>
      </c>
      <c r="D129" s="46" t="s">
        <v>219</v>
      </c>
      <c r="E129" s="47">
        <v>2612073</v>
      </c>
      <c r="F129" s="46" t="s">
        <v>131</v>
      </c>
      <c r="G129" s="48" t="s">
        <v>409</v>
      </c>
      <c r="H129" s="46" t="s">
        <v>24</v>
      </c>
      <c r="I129" s="49">
        <v>0.32600000000000001</v>
      </c>
      <c r="J129" s="48" t="s">
        <v>144</v>
      </c>
      <c r="K129" s="71">
        <v>2215441.98</v>
      </c>
      <c r="L129" s="51">
        <v>1772353</v>
      </c>
      <c r="M129" s="51">
        <v>443088.98</v>
      </c>
      <c r="N129" s="52">
        <v>0.8</v>
      </c>
      <c r="O129" s="53">
        <v>0</v>
      </c>
      <c r="P129" s="53">
        <v>0</v>
      </c>
      <c r="Q129" s="54">
        <v>0</v>
      </c>
      <c r="R129" s="54">
        <v>0</v>
      </c>
      <c r="S129" s="54">
        <v>0</v>
      </c>
      <c r="T129" s="54">
        <f t="shared" si="13"/>
        <v>1772353</v>
      </c>
      <c r="U129" s="67"/>
      <c r="V129" s="23"/>
      <c r="W129" s="23"/>
      <c r="X129" s="23"/>
      <c r="Y129" s="23"/>
      <c r="Z129" s="23"/>
      <c r="AA129" s="9" t="b">
        <f t="shared" si="5"/>
        <v>1</v>
      </c>
      <c r="AB129" s="24">
        <f t="shared" si="6"/>
        <v>0.8</v>
      </c>
      <c r="AC129" s="25" t="b">
        <f t="shared" si="7"/>
        <v>1</v>
      </c>
      <c r="AD129" s="25" t="b">
        <f t="shared" si="8"/>
        <v>1</v>
      </c>
    </row>
    <row r="130" spans="1:30" x14ac:dyDescent="0.25">
      <c r="A130" s="43">
        <v>128</v>
      </c>
      <c r="B130" s="44" t="s">
        <v>410</v>
      </c>
      <c r="C130" s="45" t="s">
        <v>89</v>
      </c>
      <c r="D130" s="46" t="s">
        <v>170</v>
      </c>
      <c r="E130" s="47">
        <v>2604092</v>
      </c>
      <c r="F130" s="46" t="s">
        <v>22</v>
      </c>
      <c r="G130" s="48" t="s">
        <v>411</v>
      </c>
      <c r="H130" s="46" t="s">
        <v>29</v>
      </c>
      <c r="I130" s="49">
        <v>0.29399999999999998</v>
      </c>
      <c r="J130" s="48" t="s">
        <v>327</v>
      </c>
      <c r="K130" s="50">
        <v>411886.58</v>
      </c>
      <c r="L130" s="51">
        <v>329509</v>
      </c>
      <c r="M130" s="51">
        <v>82377.580000000016</v>
      </c>
      <c r="N130" s="52">
        <v>0.8</v>
      </c>
      <c r="O130" s="53">
        <v>0</v>
      </c>
      <c r="P130" s="53">
        <v>0</v>
      </c>
      <c r="Q130" s="54">
        <v>0</v>
      </c>
      <c r="R130" s="54">
        <v>0</v>
      </c>
      <c r="S130" s="54">
        <v>0</v>
      </c>
      <c r="T130" s="54">
        <f t="shared" si="13"/>
        <v>329509</v>
      </c>
      <c r="U130" s="23"/>
      <c r="V130" s="23"/>
      <c r="W130" s="23"/>
      <c r="X130" s="23"/>
      <c r="Y130" s="23"/>
      <c r="Z130" s="23"/>
      <c r="AA130" s="9" t="b">
        <f t="shared" si="5"/>
        <v>1</v>
      </c>
      <c r="AB130" s="24">
        <f t="shared" si="6"/>
        <v>0.8</v>
      </c>
      <c r="AC130" s="25" t="b">
        <f t="shared" si="7"/>
        <v>1</v>
      </c>
      <c r="AD130" s="25" t="b">
        <f t="shared" si="8"/>
        <v>1</v>
      </c>
    </row>
    <row r="131" spans="1:30" x14ac:dyDescent="0.25">
      <c r="A131" s="43">
        <v>129</v>
      </c>
      <c r="B131" s="44" t="s">
        <v>412</v>
      </c>
      <c r="C131" s="45" t="s">
        <v>89</v>
      </c>
      <c r="D131" s="46" t="s">
        <v>183</v>
      </c>
      <c r="E131" s="47">
        <v>2602023</v>
      </c>
      <c r="F131" s="46" t="s">
        <v>127</v>
      </c>
      <c r="G131" s="48" t="s">
        <v>413</v>
      </c>
      <c r="H131" s="46" t="s">
        <v>105</v>
      </c>
      <c r="I131" s="49">
        <v>0.215</v>
      </c>
      <c r="J131" s="48" t="s">
        <v>110</v>
      </c>
      <c r="K131" s="71">
        <v>130206.5</v>
      </c>
      <c r="L131" s="51">
        <v>104165</v>
      </c>
      <c r="M131" s="51">
        <v>26041.5</v>
      </c>
      <c r="N131" s="52">
        <v>0.8</v>
      </c>
      <c r="O131" s="53">
        <v>0</v>
      </c>
      <c r="P131" s="53">
        <v>0</v>
      </c>
      <c r="Q131" s="54">
        <v>0</v>
      </c>
      <c r="R131" s="54">
        <v>0</v>
      </c>
      <c r="S131" s="54">
        <v>0</v>
      </c>
      <c r="T131" s="54">
        <f t="shared" si="13"/>
        <v>104165</v>
      </c>
      <c r="U131" s="23"/>
      <c r="V131" s="23"/>
      <c r="W131" s="23"/>
      <c r="X131" s="23"/>
      <c r="Y131" s="23"/>
      <c r="Z131" s="23"/>
      <c r="AA131" s="9" t="b">
        <f t="shared" si="5"/>
        <v>1</v>
      </c>
      <c r="AB131" s="24">
        <f t="shared" si="6"/>
        <v>0.8</v>
      </c>
      <c r="AC131" s="25" t="b">
        <f t="shared" si="7"/>
        <v>1</v>
      </c>
      <c r="AD131" s="25" t="b">
        <f t="shared" si="8"/>
        <v>1</v>
      </c>
    </row>
    <row r="132" spans="1:30" ht="24" x14ac:dyDescent="0.25">
      <c r="A132" s="43">
        <v>130</v>
      </c>
      <c r="B132" s="44" t="s">
        <v>414</v>
      </c>
      <c r="C132" s="45" t="s">
        <v>89</v>
      </c>
      <c r="D132" s="46" t="s">
        <v>415</v>
      </c>
      <c r="E132" s="47">
        <v>2610032</v>
      </c>
      <c r="F132" s="46" t="s">
        <v>56</v>
      </c>
      <c r="G132" s="48" t="s">
        <v>416</v>
      </c>
      <c r="H132" s="46" t="s">
        <v>105</v>
      </c>
      <c r="I132" s="49">
        <v>0.19900000000000001</v>
      </c>
      <c r="J132" s="48" t="s">
        <v>158</v>
      </c>
      <c r="K132" s="71">
        <v>521437.6</v>
      </c>
      <c r="L132" s="51">
        <v>365006</v>
      </c>
      <c r="M132" s="51">
        <v>156431.59999999998</v>
      </c>
      <c r="N132" s="52">
        <v>0.7</v>
      </c>
      <c r="O132" s="53">
        <v>0</v>
      </c>
      <c r="P132" s="53">
        <v>0</v>
      </c>
      <c r="Q132" s="54">
        <v>0</v>
      </c>
      <c r="R132" s="54">
        <v>0</v>
      </c>
      <c r="S132" s="54">
        <v>0</v>
      </c>
      <c r="T132" s="54">
        <f t="shared" si="13"/>
        <v>365006</v>
      </c>
      <c r="U132" s="23"/>
      <c r="V132" s="23"/>
      <c r="W132" s="23"/>
      <c r="X132" s="23"/>
      <c r="Y132" s="23"/>
      <c r="Z132" s="23"/>
      <c r="AA132" s="9" t="b">
        <f t="shared" si="5"/>
        <v>1</v>
      </c>
      <c r="AB132" s="24">
        <f t="shared" si="6"/>
        <v>0.7</v>
      </c>
      <c r="AC132" s="25" t="b">
        <f t="shared" si="7"/>
        <v>1</v>
      </c>
      <c r="AD132" s="25" t="b">
        <f t="shared" si="8"/>
        <v>1</v>
      </c>
    </row>
    <row r="133" spans="1:30" ht="24" x14ac:dyDescent="0.25">
      <c r="A133" s="43">
        <v>131</v>
      </c>
      <c r="B133" s="44" t="s">
        <v>417</v>
      </c>
      <c r="C133" s="45" t="s">
        <v>89</v>
      </c>
      <c r="D133" s="46" t="s">
        <v>415</v>
      </c>
      <c r="E133" s="47">
        <v>2610032</v>
      </c>
      <c r="F133" s="46" t="s">
        <v>56</v>
      </c>
      <c r="G133" s="48" t="s">
        <v>418</v>
      </c>
      <c r="H133" s="46" t="s">
        <v>29</v>
      </c>
      <c r="I133" s="49">
        <v>0.08</v>
      </c>
      <c r="J133" s="48" t="s">
        <v>158</v>
      </c>
      <c r="K133" s="71">
        <v>102438.1</v>
      </c>
      <c r="L133" s="51">
        <v>71706</v>
      </c>
      <c r="M133" s="51">
        <v>30732.100000000006</v>
      </c>
      <c r="N133" s="52">
        <v>0.7</v>
      </c>
      <c r="O133" s="53">
        <v>0</v>
      </c>
      <c r="P133" s="53">
        <v>0</v>
      </c>
      <c r="Q133" s="54">
        <v>0</v>
      </c>
      <c r="R133" s="54">
        <v>0</v>
      </c>
      <c r="S133" s="54">
        <v>0</v>
      </c>
      <c r="T133" s="54">
        <f t="shared" si="13"/>
        <v>71706</v>
      </c>
      <c r="U133" s="23"/>
      <c r="V133" s="23"/>
      <c r="W133" s="23"/>
      <c r="X133" s="23"/>
      <c r="Y133" s="23"/>
      <c r="Z133" s="23"/>
      <c r="AA133" s="9" t="b">
        <f t="shared" si="5"/>
        <v>1</v>
      </c>
      <c r="AB133" s="24">
        <f t="shared" si="6"/>
        <v>0.7</v>
      </c>
      <c r="AC133" s="25" t="b">
        <f t="shared" si="7"/>
        <v>1</v>
      </c>
      <c r="AD133" s="25" t="b">
        <f t="shared" si="8"/>
        <v>1</v>
      </c>
    </row>
    <row r="134" spans="1:30" ht="24" x14ac:dyDescent="0.25">
      <c r="A134" s="43">
        <v>132</v>
      </c>
      <c r="B134" s="44" t="s">
        <v>419</v>
      </c>
      <c r="C134" s="45" t="s">
        <v>89</v>
      </c>
      <c r="D134" s="46" t="s">
        <v>393</v>
      </c>
      <c r="E134" s="47">
        <v>2601063</v>
      </c>
      <c r="F134" s="46" t="s">
        <v>40</v>
      </c>
      <c r="G134" s="48" t="s">
        <v>420</v>
      </c>
      <c r="H134" s="46" t="s">
        <v>105</v>
      </c>
      <c r="I134" s="49">
        <v>1.67</v>
      </c>
      <c r="J134" s="48" t="s">
        <v>96</v>
      </c>
      <c r="K134" s="71">
        <v>464948.91</v>
      </c>
      <c r="L134" s="51">
        <v>371959</v>
      </c>
      <c r="M134" s="51">
        <v>92989.909999999974</v>
      </c>
      <c r="N134" s="52">
        <v>0.8</v>
      </c>
      <c r="O134" s="53">
        <v>0</v>
      </c>
      <c r="P134" s="53">
        <v>0</v>
      </c>
      <c r="Q134" s="54">
        <v>0</v>
      </c>
      <c r="R134" s="54">
        <v>0</v>
      </c>
      <c r="S134" s="54">
        <v>0</v>
      </c>
      <c r="T134" s="54">
        <f t="shared" si="13"/>
        <v>371959</v>
      </c>
      <c r="U134" s="23"/>
      <c r="V134" s="23"/>
      <c r="W134" s="23"/>
      <c r="X134" s="23"/>
      <c r="Y134" s="23"/>
      <c r="Z134" s="23"/>
      <c r="AA134" s="9" t="b">
        <f t="shared" si="5"/>
        <v>1</v>
      </c>
      <c r="AB134" s="24">
        <f t="shared" si="6"/>
        <v>0.8</v>
      </c>
      <c r="AC134" s="25" t="b">
        <f t="shared" si="7"/>
        <v>1</v>
      </c>
      <c r="AD134" s="25" t="b">
        <f t="shared" si="8"/>
        <v>1</v>
      </c>
    </row>
    <row r="135" spans="1:30" ht="24" x14ac:dyDescent="0.25">
      <c r="A135" s="43">
        <v>133</v>
      </c>
      <c r="B135" s="44" t="s">
        <v>421</v>
      </c>
      <c r="C135" s="45" t="s">
        <v>89</v>
      </c>
      <c r="D135" s="46" t="s">
        <v>422</v>
      </c>
      <c r="E135" s="47">
        <v>2601043</v>
      </c>
      <c r="F135" s="46" t="s">
        <v>40</v>
      </c>
      <c r="G135" s="48" t="s">
        <v>423</v>
      </c>
      <c r="H135" s="46" t="s">
        <v>29</v>
      </c>
      <c r="I135" s="49">
        <v>1.8049999999999999</v>
      </c>
      <c r="J135" s="48" t="s">
        <v>194</v>
      </c>
      <c r="K135" s="71">
        <v>1249709.76</v>
      </c>
      <c r="L135" s="51">
        <v>999767</v>
      </c>
      <c r="M135" s="51">
        <v>249942.76</v>
      </c>
      <c r="N135" s="52">
        <v>0.8</v>
      </c>
      <c r="O135" s="53">
        <v>0</v>
      </c>
      <c r="P135" s="53">
        <v>0</v>
      </c>
      <c r="Q135" s="54">
        <v>0</v>
      </c>
      <c r="R135" s="54">
        <v>0</v>
      </c>
      <c r="S135" s="54">
        <v>0</v>
      </c>
      <c r="T135" s="54">
        <f t="shared" si="13"/>
        <v>999767</v>
      </c>
      <c r="U135" s="23"/>
      <c r="V135" s="23"/>
      <c r="W135" s="23"/>
      <c r="X135" s="23"/>
      <c r="Y135" s="23"/>
      <c r="Z135" s="23"/>
      <c r="AA135" s="9" t="b">
        <f t="shared" ref="AA135:AA197" si="14">L135=SUM(O135:Z135)</f>
        <v>1</v>
      </c>
      <c r="AB135" s="24">
        <f t="shared" ref="AB135:AB197" si="15">ROUND(L135/K135,4)</f>
        <v>0.8</v>
      </c>
      <c r="AC135" s="25" t="b">
        <f t="shared" ref="AC135:AC197" si="16">AB135=N135</f>
        <v>1</v>
      </c>
      <c r="AD135" s="25" t="b">
        <f t="shared" ref="AD135:AD197" si="17">K135=L135+M135</f>
        <v>1</v>
      </c>
    </row>
    <row r="136" spans="1:30" ht="24" x14ac:dyDescent="0.25">
      <c r="A136" s="43">
        <v>134</v>
      </c>
      <c r="B136" s="44" t="s">
        <v>424</v>
      </c>
      <c r="C136" s="45" t="s">
        <v>89</v>
      </c>
      <c r="D136" s="46" t="s">
        <v>230</v>
      </c>
      <c r="E136" s="47">
        <v>2606012</v>
      </c>
      <c r="F136" s="46" t="s">
        <v>94</v>
      </c>
      <c r="G136" s="48" t="s">
        <v>425</v>
      </c>
      <c r="H136" s="46" t="s">
        <v>105</v>
      </c>
      <c r="I136" s="49">
        <v>1.615</v>
      </c>
      <c r="J136" s="48" t="s">
        <v>232</v>
      </c>
      <c r="K136" s="71">
        <v>1008504.68</v>
      </c>
      <c r="L136" s="51">
        <v>705953</v>
      </c>
      <c r="M136" s="51">
        <v>302551.68000000005</v>
      </c>
      <c r="N136" s="52">
        <v>0.7</v>
      </c>
      <c r="O136" s="53">
        <v>0</v>
      </c>
      <c r="P136" s="53">
        <v>0</v>
      </c>
      <c r="Q136" s="54">
        <v>0</v>
      </c>
      <c r="R136" s="54">
        <v>0</v>
      </c>
      <c r="S136" s="54">
        <v>0</v>
      </c>
      <c r="T136" s="54">
        <f t="shared" si="13"/>
        <v>705953</v>
      </c>
      <c r="U136" s="23"/>
      <c r="V136" s="23"/>
      <c r="W136" s="23"/>
      <c r="X136" s="23"/>
      <c r="Y136" s="23"/>
      <c r="Z136" s="23"/>
      <c r="AA136" s="9" t="b">
        <f t="shared" si="14"/>
        <v>1</v>
      </c>
      <c r="AB136" s="24">
        <f t="shared" si="15"/>
        <v>0.7</v>
      </c>
      <c r="AC136" s="25" t="b">
        <f t="shared" si="16"/>
        <v>1</v>
      </c>
      <c r="AD136" s="25" t="b">
        <f t="shared" si="17"/>
        <v>1</v>
      </c>
    </row>
    <row r="137" spans="1:30" ht="48" x14ac:dyDescent="0.25">
      <c r="A137" s="10">
        <v>135</v>
      </c>
      <c r="B137" s="88" t="s">
        <v>426</v>
      </c>
      <c r="C137" s="57"/>
      <c r="D137" s="58" t="s">
        <v>51</v>
      </c>
      <c r="E137" s="59">
        <v>2608043</v>
      </c>
      <c r="F137" s="58" t="s">
        <v>52</v>
      </c>
      <c r="G137" s="60" t="s">
        <v>427</v>
      </c>
      <c r="H137" s="58" t="s">
        <v>24</v>
      </c>
      <c r="I137" s="61"/>
      <c r="J137" s="60" t="s">
        <v>428</v>
      </c>
      <c r="K137" s="83"/>
      <c r="L137" s="63"/>
      <c r="M137" s="63"/>
      <c r="N137" s="64">
        <v>0.7</v>
      </c>
      <c r="O137" s="65"/>
      <c r="P137" s="65"/>
      <c r="Q137" s="66"/>
      <c r="R137" s="66"/>
      <c r="S137" s="66"/>
      <c r="T137" s="67"/>
      <c r="U137" s="67"/>
      <c r="V137" s="67"/>
      <c r="W137" s="23"/>
      <c r="X137" s="23"/>
      <c r="Y137" s="23"/>
      <c r="Z137" s="23"/>
      <c r="AA137" s="9" t="b">
        <f t="shared" si="14"/>
        <v>1</v>
      </c>
      <c r="AB137" s="24" t="e">
        <f t="shared" si="15"/>
        <v>#DIV/0!</v>
      </c>
      <c r="AC137" s="25" t="e">
        <f t="shared" si="16"/>
        <v>#DIV/0!</v>
      </c>
      <c r="AD137" s="25" t="b">
        <f t="shared" si="17"/>
        <v>1</v>
      </c>
    </row>
    <row r="138" spans="1:30" x14ac:dyDescent="0.25">
      <c r="A138" s="43">
        <v>136</v>
      </c>
      <c r="B138" s="44" t="s">
        <v>429</v>
      </c>
      <c r="C138" s="45" t="s">
        <v>89</v>
      </c>
      <c r="D138" s="46" t="s">
        <v>120</v>
      </c>
      <c r="E138" s="47">
        <v>2611042</v>
      </c>
      <c r="F138" s="46" t="s">
        <v>103</v>
      </c>
      <c r="G138" s="48" t="s">
        <v>430</v>
      </c>
      <c r="H138" s="46" t="s">
        <v>105</v>
      </c>
      <c r="I138" s="89">
        <v>0.72499999999999998</v>
      </c>
      <c r="J138" s="48" t="s">
        <v>122</v>
      </c>
      <c r="K138" s="71">
        <v>944391.26</v>
      </c>
      <c r="L138" s="51">
        <v>755513</v>
      </c>
      <c r="M138" s="51">
        <v>188878.26</v>
      </c>
      <c r="N138" s="52">
        <v>0.8</v>
      </c>
      <c r="O138" s="53">
        <v>0</v>
      </c>
      <c r="P138" s="53">
        <v>0</v>
      </c>
      <c r="Q138" s="54">
        <v>0</v>
      </c>
      <c r="R138" s="54">
        <v>0</v>
      </c>
      <c r="S138" s="54">
        <v>0</v>
      </c>
      <c r="T138" s="54">
        <f>L138</f>
        <v>755513</v>
      </c>
      <c r="U138" s="67"/>
      <c r="V138" s="67"/>
      <c r="W138" s="23"/>
      <c r="X138" s="23"/>
      <c r="Y138" s="23"/>
      <c r="Z138" s="23"/>
      <c r="AA138" s="9"/>
      <c r="AB138" s="24"/>
      <c r="AC138" s="25"/>
      <c r="AD138" s="25"/>
    </row>
    <row r="139" spans="1:30" x14ac:dyDescent="0.25">
      <c r="A139" s="43">
        <v>137</v>
      </c>
      <c r="B139" s="44" t="s">
        <v>431</v>
      </c>
      <c r="C139" s="45" t="s">
        <v>89</v>
      </c>
      <c r="D139" s="46" t="s">
        <v>200</v>
      </c>
      <c r="E139" s="47">
        <v>2607053</v>
      </c>
      <c r="F139" s="46" t="s">
        <v>147</v>
      </c>
      <c r="G139" s="48" t="s">
        <v>432</v>
      </c>
      <c r="H139" s="46" t="s">
        <v>29</v>
      </c>
      <c r="I139" s="49">
        <v>0.59799999999999998</v>
      </c>
      <c r="J139" s="48" t="s">
        <v>136</v>
      </c>
      <c r="K139" s="71">
        <v>4406036.6100000003</v>
      </c>
      <c r="L139" s="51">
        <v>3524829</v>
      </c>
      <c r="M139" s="51">
        <v>881207.61000000034</v>
      </c>
      <c r="N139" s="52">
        <v>0.8</v>
      </c>
      <c r="O139" s="53">
        <v>0</v>
      </c>
      <c r="P139" s="53">
        <v>0</v>
      </c>
      <c r="Q139" s="54">
        <v>0</v>
      </c>
      <c r="R139" s="54">
        <v>0</v>
      </c>
      <c r="S139" s="54">
        <v>0</v>
      </c>
      <c r="T139" s="54">
        <f>L139</f>
        <v>3524829</v>
      </c>
      <c r="U139" s="23"/>
      <c r="V139" s="23"/>
      <c r="W139" s="23"/>
      <c r="X139" s="23"/>
      <c r="Y139" s="23"/>
      <c r="Z139" s="23"/>
      <c r="AA139" s="9" t="b">
        <f t="shared" si="14"/>
        <v>1</v>
      </c>
      <c r="AB139" s="24">
        <f t="shared" si="15"/>
        <v>0.8</v>
      </c>
      <c r="AC139" s="25" t="b">
        <f t="shared" si="16"/>
        <v>1</v>
      </c>
      <c r="AD139" s="25" t="b">
        <f t="shared" si="17"/>
        <v>1</v>
      </c>
    </row>
    <row r="140" spans="1:30" ht="24" x14ac:dyDescent="0.25">
      <c r="A140" s="43">
        <v>138</v>
      </c>
      <c r="B140" s="44" t="s">
        <v>433</v>
      </c>
      <c r="C140" s="45" t="s">
        <v>89</v>
      </c>
      <c r="D140" s="46" t="s">
        <v>288</v>
      </c>
      <c r="E140" s="47">
        <v>2604182</v>
      </c>
      <c r="F140" s="46" t="s">
        <v>22</v>
      </c>
      <c r="G140" s="48" t="s">
        <v>434</v>
      </c>
      <c r="H140" s="46" t="s">
        <v>105</v>
      </c>
      <c r="I140" s="49">
        <v>0.42199999999999999</v>
      </c>
      <c r="J140" s="48" t="s">
        <v>133</v>
      </c>
      <c r="K140" s="71">
        <v>531464.59</v>
      </c>
      <c r="L140" s="51">
        <v>425171</v>
      </c>
      <c r="M140" s="51">
        <v>106293.58999999997</v>
      </c>
      <c r="N140" s="52">
        <v>0.8</v>
      </c>
      <c r="O140" s="53">
        <v>0</v>
      </c>
      <c r="P140" s="53">
        <v>0</v>
      </c>
      <c r="Q140" s="54">
        <v>0</v>
      </c>
      <c r="R140" s="54">
        <v>0</v>
      </c>
      <c r="S140" s="54">
        <v>0</v>
      </c>
      <c r="T140" s="54">
        <f>L140</f>
        <v>425171</v>
      </c>
      <c r="U140" s="23"/>
      <c r="V140" s="23"/>
      <c r="W140" s="23"/>
      <c r="X140" s="23"/>
      <c r="Y140" s="23"/>
      <c r="Z140" s="23"/>
      <c r="AA140" s="9" t="b">
        <f t="shared" si="14"/>
        <v>1</v>
      </c>
      <c r="AB140" s="24">
        <f t="shared" si="15"/>
        <v>0.8</v>
      </c>
      <c r="AC140" s="25" t="b">
        <f t="shared" si="16"/>
        <v>1</v>
      </c>
      <c r="AD140" s="25" t="b">
        <f t="shared" si="17"/>
        <v>1</v>
      </c>
    </row>
    <row r="141" spans="1:30" x14ac:dyDescent="0.25">
      <c r="A141" s="43">
        <v>139</v>
      </c>
      <c r="B141" s="44" t="s">
        <v>435</v>
      </c>
      <c r="C141" s="45" t="s">
        <v>89</v>
      </c>
      <c r="D141" s="46" t="s">
        <v>156</v>
      </c>
      <c r="E141" s="47">
        <v>2604123</v>
      </c>
      <c r="F141" s="46" t="s">
        <v>22</v>
      </c>
      <c r="G141" s="48" t="s">
        <v>436</v>
      </c>
      <c r="H141" s="46" t="s">
        <v>29</v>
      </c>
      <c r="I141" s="49">
        <v>0.35</v>
      </c>
      <c r="J141" s="48" t="s">
        <v>158</v>
      </c>
      <c r="K141" s="71">
        <v>931207.17</v>
      </c>
      <c r="L141" s="51">
        <v>651845</v>
      </c>
      <c r="M141" s="51">
        <v>279362.17000000004</v>
      </c>
      <c r="N141" s="52">
        <v>0.7</v>
      </c>
      <c r="O141" s="53">
        <v>0</v>
      </c>
      <c r="P141" s="53">
        <v>0</v>
      </c>
      <c r="Q141" s="82">
        <v>0</v>
      </c>
      <c r="R141" s="82">
        <v>0</v>
      </c>
      <c r="S141" s="82">
        <v>0</v>
      </c>
      <c r="T141" s="82">
        <f>L141</f>
        <v>651845</v>
      </c>
      <c r="U141" s="23"/>
      <c r="V141" s="23"/>
      <c r="W141" s="23"/>
      <c r="X141" s="23"/>
      <c r="Y141" s="23"/>
      <c r="Z141" s="23"/>
      <c r="AA141" s="9" t="b">
        <f t="shared" si="14"/>
        <v>1</v>
      </c>
      <c r="AB141" s="24">
        <f t="shared" si="15"/>
        <v>0.7</v>
      </c>
      <c r="AC141" s="25" t="b">
        <f t="shared" si="16"/>
        <v>1</v>
      </c>
      <c r="AD141" s="25" t="b">
        <f t="shared" si="17"/>
        <v>1</v>
      </c>
    </row>
    <row r="142" spans="1:30" x14ac:dyDescent="0.25">
      <c r="A142" s="10">
        <v>140</v>
      </c>
      <c r="B142" s="56" t="s">
        <v>437</v>
      </c>
      <c r="C142" s="57" t="s">
        <v>98</v>
      </c>
      <c r="D142" s="58" t="s">
        <v>46</v>
      </c>
      <c r="E142" s="59">
        <v>2605033</v>
      </c>
      <c r="F142" s="58" t="s">
        <v>47</v>
      </c>
      <c r="G142" s="60" t="s">
        <v>438</v>
      </c>
      <c r="H142" s="58" t="s">
        <v>29</v>
      </c>
      <c r="I142" s="61">
        <v>0.30199999999999999</v>
      </c>
      <c r="J142" s="60" t="s">
        <v>368</v>
      </c>
      <c r="K142" s="83">
        <v>1433850.59</v>
      </c>
      <c r="L142" s="63">
        <v>1147080</v>
      </c>
      <c r="M142" s="63">
        <v>286770.59000000008</v>
      </c>
      <c r="N142" s="64">
        <v>0.8</v>
      </c>
      <c r="O142" s="65">
        <v>0</v>
      </c>
      <c r="P142" s="65">
        <v>0</v>
      </c>
      <c r="Q142" s="66">
        <v>0</v>
      </c>
      <c r="R142" s="66">
        <v>0</v>
      </c>
      <c r="S142" s="66">
        <v>0</v>
      </c>
      <c r="T142" s="67">
        <v>344124</v>
      </c>
      <c r="U142" s="67">
        <v>802956</v>
      </c>
      <c r="W142" s="68"/>
      <c r="X142" s="68"/>
      <c r="Y142" s="68"/>
      <c r="Z142" s="23"/>
      <c r="AA142" s="9" t="b">
        <f t="shared" si="14"/>
        <v>1</v>
      </c>
      <c r="AB142" s="24">
        <f t="shared" si="15"/>
        <v>0.8</v>
      </c>
      <c r="AC142" s="25" t="b">
        <f t="shared" si="16"/>
        <v>1</v>
      </c>
      <c r="AD142" s="25" t="b">
        <f t="shared" si="17"/>
        <v>1</v>
      </c>
    </row>
    <row r="143" spans="1:30" ht="24" x14ac:dyDescent="0.25">
      <c r="A143" s="43">
        <v>141</v>
      </c>
      <c r="B143" s="44" t="s">
        <v>439</v>
      </c>
      <c r="C143" s="45" t="s">
        <v>89</v>
      </c>
      <c r="D143" s="46" t="s">
        <v>146</v>
      </c>
      <c r="E143" s="47">
        <v>2607032</v>
      </c>
      <c r="F143" s="46" t="s">
        <v>147</v>
      </c>
      <c r="G143" s="48" t="s">
        <v>440</v>
      </c>
      <c r="H143" s="46" t="s">
        <v>105</v>
      </c>
      <c r="I143" s="49">
        <v>0.25800000000000001</v>
      </c>
      <c r="J143" s="48" t="s">
        <v>149</v>
      </c>
      <c r="K143" s="71">
        <v>126025.29</v>
      </c>
      <c r="L143" s="51">
        <v>100820</v>
      </c>
      <c r="M143" s="51">
        <v>25205.289999999994</v>
      </c>
      <c r="N143" s="52">
        <v>0.8</v>
      </c>
      <c r="O143" s="53">
        <v>0</v>
      </c>
      <c r="P143" s="53">
        <v>0</v>
      </c>
      <c r="Q143" s="54">
        <v>0</v>
      </c>
      <c r="R143" s="54">
        <v>0</v>
      </c>
      <c r="S143" s="54">
        <v>0</v>
      </c>
      <c r="T143" s="54">
        <f>L143</f>
        <v>100820</v>
      </c>
      <c r="U143" s="23"/>
      <c r="V143" s="23"/>
      <c r="W143" s="23"/>
      <c r="X143" s="23"/>
      <c r="Y143" s="23"/>
      <c r="Z143" s="23"/>
      <c r="AA143" s="9" t="b">
        <f t="shared" si="14"/>
        <v>1</v>
      </c>
      <c r="AB143" s="24">
        <f t="shared" si="15"/>
        <v>0.8</v>
      </c>
      <c r="AC143" s="25" t="b">
        <f t="shared" si="16"/>
        <v>1</v>
      </c>
      <c r="AD143" s="25" t="b">
        <f t="shared" si="17"/>
        <v>1</v>
      </c>
    </row>
    <row r="144" spans="1:30" x14ac:dyDescent="0.25">
      <c r="A144" s="43">
        <v>142</v>
      </c>
      <c r="B144" s="44" t="s">
        <v>441</v>
      </c>
      <c r="C144" s="45" t="s">
        <v>89</v>
      </c>
      <c r="D144" s="46" t="s">
        <v>156</v>
      </c>
      <c r="E144" s="47">
        <v>2604123</v>
      </c>
      <c r="F144" s="46" t="s">
        <v>22</v>
      </c>
      <c r="G144" s="87" t="s">
        <v>442</v>
      </c>
      <c r="H144" s="46" t="s">
        <v>29</v>
      </c>
      <c r="I144" s="49">
        <v>0.25</v>
      </c>
      <c r="J144" s="48" t="s">
        <v>158</v>
      </c>
      <c r="K144" s="71">
        <v>852005.26</v>
      </c>
      <c r="L144" s="51">
        <v>596403</v>
      </c>
      <c r="M144" s="51">
        <v>255602.26</v>
      </c>
      <c r="N144" s="52">
        <v>0.7</v>
      </c>
      <c r="O144" s="53">
        <v>0</v>
      </c>
      <c r="P144" s="53">
        <v>0</v>
      </c>
      <c r="Q144" s="82">
        <v>0</v>
      </c>
      <c r="R144" s="82">
        <v>0</v>
      </c>
      <c r="S144" s="82">
        <v>0</v>
      </c>
      <c r="T144" s="82">
        <f>L144</f>
        <v>596403</v>
      </c>
      <c r="V144" s="68"/>
      <c r="W144" s="68"/>
      <c r="X144" s="68"/>
      <c r="Y144" s="68"/>
      <c r="Z144" s="23"/>
      <c r="AA144" s="9" t="b">
        <f t="shared" si="14"/>
        <v>1</v>
      </c>
      <c r="AB144" s="24">
        <f t="shared" si="15"/>
        <v>0.7</v>
      </c>
      <c r="AC144" s="25" t="b">
        <f t="shared" si="16"/>
        <v>1</v>
      </c>
      <c r="AD144" s="25" t="b">
        <f t="shared" si="17"/>
        <v>1</v>
      </c>
    </row>
    <row r="145" spans="1:30" x14ac:dyDescent="0.25">
      <c r="A145" s="10">
        <v>143</v>
      </c>
      <c r="B145" s="56" t="s">
        <v>443</v>
      </c>
      <c r="C145" s="57" t="s">
        <v>98</v>
      </c>
      <c r="D145" s="58" t="s">
        <v>46</v>
      </c>
      <c r="E145" s="59">
        <v>2605033</v>
      </c>
      <c r="F145" s="58" t="s">
        <v>47</v>
      </c>
      <c r="G145" s="60" t="s">
        <v>444</v>
      </c>
      <c r="H145" s="58" t="s">
        <v>29</v>
      </c>
      <c r="I145" s="61">
        <v>0.21</v>
      </c>
      <c r="J145" s="60" t="s">
        <v>368</v>
      </c>
      <c r="K145" s="83">
        <v>687250.6</v>
      </c>
      <c r="L145" s="63">
        <v>549800</v>
      </c>
      <c r="M145" s="63">
        <v>137450.59999999998</v>
      </c>
      <c r="N145" s="64">
        <v>0.8</v>
      </c>
      <c r="O145" s="65">
        <v>0</v>
      </c>
      <c r="P145" s="65">
        <v>0</v>
      </c>
      <c r="Q145" s="66">
        <v>0</v>
      </c>
      <c r="R145" s="66">
        <v>0</v>
      </c>
      <c r="S145" s="66">
        <v>0</v>
      </c>
      <c r="T145" s="67">
        <v>164940</v>
      </c>
      <c r="U145" s="67">
        <v>384860</v>
      </c>
      <c r="V145" s="68"/>
      <c r="W145" s="68"/>
      <c r="X145" s="68"/>
      <c r="Y145" s="68"/>
      <c r="Z145" s="23"/>
      <c r="AA145" s="9" t="b">
        <f t="shared" si="14"/>
        <v>1</v>
      </c>
      <c r="AB145" s="24">
        <f t="shared" si="15"/>
        <v>0.8</v>
      </c>
      <c r="AC145" s="25" t="b">
        <f t="shared" si="16"/>
        <v>1</v>
      </c>
      <c r="AD145" s="25" t="b">
        <f t="shared" si="17"/>
        <v>1</v>
      </c>
    </row>
    <row r="146" spans="1:30" ht="24" x14ac:dyDescent="0.25">
      <c r="A146" s="43">
        <v>144</v>
      </c>
      <c r="B146" s="90" t="s">
        <v>445</v>
      </c>
      <c r="C146" s="45" t="s">
        <v>89</v>
      </c>
      <c r="D146" s="46" t="s">
        <v>102</v>
      </c>
      <c r="E146" s="47">
        <v>2611011</v>
      </c>
      <c r="F146" s="46" t="s">
        <v>103</v>
      </c>
      <c r="G146" s="48" t="s">
        <v>446</v>
      </c>
      <c r="H146" s="46" t="s">
        <v>29</v>
      </c>
      <c r="I146" s="49">
        <v>0.154</v>
      </c>
      <c r="J146" s="48" t="s">
        <v>447</v>
      </c>
      <c r="K146" s="71">
        <v>1068986.3600000001</v>
      </c>
      <c r="L146" s="51">
        <f>855189</f>
        <v>855189</v>
      </c>
      <c r="M146" s="51">
        <f>K146-L146</f>
        <v>213797.3600000001</v>
      </c>
      <c r="N146" s="52">
        <v>0.8</v>
      </c>
      <c r="O146" s="53">
        <v>0</v>
      </c>
      <c r="P146" s="53">
        <v>0</v>
      </c>
      <c r="Q146" s="54">
        <v>0</v>
      </c>
      <c r="R146" s="54">
        <v>0</v>
      </c>
      <c r="S146" s="54">
        <v>0</v>
      </c>
      <c r="T146" s="54">
        <f>L146</f>
        <v>855189</v>
      </c>
      <c r="U146" s="23"/>
      <c r="V146" s="23"/>
      <c r="W146" s="23"/>
      <c r="X146" s="23"/>
      <c r="Y146" s="23"/>
      <c r="Z146" s="23"/>
      <c r="AA146" s="9" t="b">
        <f t="shared" si="14"/>
        <v>1</v>
      </c>
      <c r="AB146" s="24">
        <f t="shared" si="15"/>
        <v>0.8</v>
      </c>
      <c r="AC146" s="25" t="b">
        <f>AB146=N146</f>
        <v>1</v>
      </c>
      <c r="AD146" s="25" t="b">
        <f t="shared" si="17"/>
        <v>1</v>
      </c>
    </row>
    <row r="147" spans="1:30" x14ac:dyDescent="0.25">
      <c r="A147" s="43">
        <v>145</v>
      </c>
      <c r="B147" s="44" t="s">
        <v>448</v>
      </c>
      <c r="C147" s="45" t="s">
        <v>89</v>
      </c>
      <c r="D147" s="46" t="s">
        <v>156</v>
      </c>
      <c r="E147" s="47">
        <v>2604123</v>
      </c>
      <c r="F147" s="46" t="s">
        <v>22</v>
      </c>
      <c r="G147" s="48" t="s">
        <v>449</v>
      </c>
      <c r="H147" s="46" t="s">
        <v>29</v>
      </c>
      <c r="I147" s="49">
        <v>0.41099999999999998</v>
      </c>
      <c r="J147" s="48" t="s">
        <v>158</v>
      </c>
      <c r="K147" s="71">
        <v>814695.01</v>
      </c>
      <c r="L147" s="51">
        <v>570286</v>
      </c>
      <c r="M147" s="51">
        <v>244409.01</v>
      </c>
      <c r="N147" s="52">
        <v>0.7</v>
      </c>
      <c r="O147" s="53">
        <v>0</v>
      </c>
      <c r="P147" s="53">
        <v>0</v>
      </c>
      <c r="Q147" s="82">
        <v>0</v>
      </c>
      <c r="R147" s="82">
        <v>0</v>
      </c>
      <c r="S147" s="82">
        <v>0</v>
      </c>
      <c r="T147" s="82">
        <f>L147</f>
        <v>570286</v>
      </c>
      <c r="U147" s="23"/>
      <c r="V147" s="23"/>
      <c r="W147" s="23"/>
      <c r="X147" s="23"/>
      <c r="Y147" s="23"/>
      <c r="Z147" s="23"/>
      <c r="AA147" s="9" t="b">
        <f t="shared" si="14"/>
        <v>1</v>
      </c>
      <c r="AB147" s="24">
        <f t="shared" si="15"/>
        <v>0.7</v>
      </c>
      <c r="AC147" s="25" t="b">
        <f>AB147=N147</f>
        <v>1</v>
      </c>
      <c r="AD147" s="25" t="b">
        <f t="shared" si="17"/>
        <v>1</v>
      </c>
    </row>
    <row r="148" spans="1:30" s="98" customFormat="1" x14ac:dyDescent="0.25">
      <c r="A148" s="91">
        <v>146</v>
      </c>
      <c r="B148" s="44" t="s">
        <v>450</v>
      </c>
      <c r="C148" s="92" t="s">
        <v>89</v>
      </c>
      <c r="D148" s="46" t="s">
        <v>120</v>
      </c>
      <c r="E148" s="93">
        <v>2611042</v>
      </c>
      <c r="F148" s="46" t="s">
        <v>103</v>
      </c>
      <c r="G148" s="87" t="s">
        <v>451</v>
      </c>
      <c r="H148" s="46" t="s">
        <v>29</v>
      </c>
      <c r="I148" s="89">
        <v>0.32</v>
      </c>
      <c r="J148" s="87" t="s">
        <v>122</v>
      </c>
      <c r="K148" s="71">
        <v>744867.47</v>
      </c>
      <c r="L148" s="51">
        <v>595893</v>
      </c>
      <c r="M148" s="51">
        <v>148974.46999999997</v>
      </c>
      <c r="N148" s="52">
        <v>0.8</v>
      </c>
      <c r="O148" s="94">
        <v>0</v>
      </c>
      <c r="P148" s="94">
        <v>0</v>
      </c>
      <c r="Q148" s="95">
        <v>0</v>
      </c>
      <c r="R148" s="95">
        <v>0</v>
      </c>
      <c r="S148" s="95">
        <v>0</v>
      </c>
      <c r="T148" s="95">
        <f>L148</f>
        <v>595893</v>
      </c>
      <c r="U148" s="70"/>
      <c r="V148" s="96"/>
      <c r="W148" s="97"/>
      <c r="X148" s="97"/>
      <c r="Y148" s="97"/>
      <c r="Z148" s="97"/>
      <c r="AA148" s="9" t="b">
        <f t="shared" si="14"/>
        <v>1</v>
      </c>
      <c r="AB148" s="24">
        <f t="shared" si="15"/>
        <v>0.8</v>
      </c>
      <c r="AC148" s="25" t="b">
        <f>AB148=N148</f>
        <v>1</v>
      </c>
      <c r="AD148" s="25" t="b">
        <f t="shared" si="17"/>
        <v>1</v>
      </c>
    </row>
    <row r="149" spans="1:30" s="98" customFormat="1" ht="24" x14ac:dyDescent="0.25">
      <c r="A149" s="43">
        <v>147</v>
      </c>
      <c r="B149" s="90" t="s">
        <v>452</v>
      </c>
      <c r="C149" s="45" t="s">
        <v>89</v>
      </c>
      <c r="D149" s="46" t="s">
        <v>102</v>
      </c>
      <c r="E149" s="47">
        <v>2611011</v>
      </c>
      <c r="F149" s="46" t="s">
        <v>103</v>
      </c>
      <c r="G149" s="48" t="s">
        <v>453</v>
      </c>
      <c r="H149" s="46" t="s">
        <v>105</v>
      </c>
      <c r="I149" s="49">
        <v>1.0780000000000001</v>
      </c>
      <c r="J149" s="48" t="s">
        <v>106</v>
      </c>
      <c r="K149" s="71">
        <v>2576735.7000000002</v>
      </c>
      <c r="L149" s="51">
        <f>2061388</f>
        <v>2061388</v>
      </c>
      <c r="M149" s="51">
        <f>K149-L149</f>
        <v>515347.70000000019</v>
      </c>
      <c r="N149" s="52">
        <v>0.8</v>
      </c>
      <c r="O149" s="53">
        <v>0</v>
      </c>
      <c r="P149" s="53">
        <v>0</v>
      </c>
      <c r="Q149" s="82">
        <v>0</v>
      </c>
      <c r="R149" s="82">
        <v>0</v>
      </c>
      <c r="S149" s="82">
        <v>0</v>
      </c>
      <c r="T149" s="82">
        <f>L149</f>
        <v>2061388</v>
      </c>
      <c r="U149" s="70"/>
      <c r="V149" s="96"/>
      <c r="W149" s="97"/>
      <c r="X149" s="97"/>
      <c r="Y149" s="97"/>
      <c r="Z149" s="97"/>
      <c r="AA149" s="9" t="b">
        <f t="shared" si="14"/>
        <v>1</v>
      </c>
      <c r="AB149" s="24">
        <f t="shared" si="15"/>
        <v>0.8</v>
      </c>
      <c r="AC149" s="25" t="b">
        <f>AB149=N149</f>
        <v>1</v>
      </c>
      <c r="AD149" s="25" t="b">
        <f t="shared" si="17"/>
        <v>1</v>
      </c>
    </row>
    <row r="150" spans="1:30" s="98" customFormat="1" ht="36" x14ac:dyDescent="0.25">
      <c r="A150" s="99" t="s">
        <v>454</v>
      </c>
      <c r="B150" s="100" t="s">
        <v>455</v>
      </c>
      <c r="C150" s="101" t="s">
        <v>98</v>
      </c>
      <c r="D150" s="102" t="s">
        <v>282</v>
      </c>
      <c r="E150" s="103">
        <v>2607011</v>
      </c>
      <c r="F150" s="102" t="s">
        <v>147</v>
      </c>
      <c r="G150" s="104" t="s">
        <v>456</v>
      </c>
      <c r="H150" s="102" t="s">
        <v>24</v>
      </c>
      <c r="I150" s="105">
        <v>0.88900000000000001</v>
      </c>
      <c r="J150" s="104" t="s">
        <v>457</v>
      </c>
      <c r="K150" s="106">
        <v>13180584.5</v>
      </c>
      <c r="L150" s="107">
        <f>10544467-1528398</f>
        <v>9016069</v>
      </c>
      <c r="M150" s="107">
        <f>K150-L150</f>
        <v>4164515.5</v>
      </c>
      <c r="N150" s="108">
        <v>0.8</v>
      </c>
      <c r="O150" s="109">
        <v>0</v>
      </c>
      <c r="P150" s="109">
        <v>0</v>
      </c>
      <c r="Q150" s="110">
        <v>0</v>
      </c>
      <c r="R150" s="110">
        <v>0</v>
      </c>
      <c r="S150" s="110">
        <v>0</v>
      </c>
      <c r="T150" s="111">
        <f>5272234-1528398</f>
        <v>3743836</v>
      </c>
      <c r="U150" s="111">
        <v>5272233</v>
      </c>
      <c r="V150" s="96"/>
      <c r="W150" s="97"/>
      <c r="X150" s="97"/>
      <c r="Y150" s="97"/>
      <c r="Z150" s="97"/>
      <c r="AA150" s="9" t="b">
        <f t="shared" si="14"/>
        <v>1</v>
      </c>
      <c r="AB150" s="24">
        <f t="shared" si="15"/>
        <v>0.68400000000000005</v>
      </c>
      <c r="AC150" s="25" t="b">
        <f>AB150=N150</f>
        <v>0</v>
      </c>
      <c r="AD150" s="25" t="b">
        <f t="shared" si="17"/>
        <v>1</v>
      </c>
    </row>
    <row r="151" spans="1:30" ht="20.100000000000001" customHeight="1" x14ac:dyDescent="0.25">
      <c r="A151" s="112" t="s">
        <v>458</v>
      </c>
      <c r="B151" s="113"/>
      <c r="C151" s="113"/>
      <c r="D151" s="113"/>
      <c r="E151" s="113"/>
      <c r="F151" s="113"/>
      <c r="G151" s="113"/>
      <c r="H151" s="114"/>
      <c r="I151" s="115">
        <f>SUM(I3:I150)</f>
        <v>83.588999999999956</v>
      </c>
      <c r="J151" s="116" t="s">
        <v>459</v>
      </c>
      <c r="K151" s="117">
        <f>SUM(K3:K150)</f>
        <v>263304541.74000004</v>
      </c>
      <c r="L151" s="117">
        <f>SUM(L3:L150)</f>
        <v>194864668</v>
      </c>
      <c r="M151" s="117">
        <f>SUM(M3:M150)</f>
        <v>68439873.73999998</v>
      </c>
      <c r="N151" s="118" t="s">
        <v>459</v>
      </c>
      <c r="O151" s="117">
        <f t="shared" ref="O151:Z151" si="18">SUM(O3:O150)</f>
        <v>0</v>
      </c>
      <c r="P151" s="117">
        <f t="shared" si="18"/>
        <v>0</v>
      </c>
      <c r="Q151" s="119">
        <f t="shared" si="18"/>
        <v>0</v>
      </c>
      <c r="R151" s="119">
        <f t="shared" si="18"/>
        <v>105000</v>
      </c>
      <c r="S151" s="119">
        <f t="shared" si="18"/>
        <v>8062321</v>
      </c>
      <c r="T151" s="120">
        <f t="shared" si="18"/>
        <v>146223857</v>
      </c>
      <c r="U151" s="119">
        <f t="shared" si="18"/>
        <v>35341410</v>
      </c>
      <c r="V151" s="119">
        <f t="shared" si="18"/>
        <v>5132080</v>
      </c>
      <c r="W151" s="119">
        <f t="shared" si="18"/>
        <v>0</v>
      </c>
      <c r="X151" s="119">
        <f t="shared" si="18"/>
        <v>0</v>
      </c>
      <c r="Y151" s="119">
        <f t="shared" si="18"/>
        <v>0</v>
      </c>
      <c r="Z151" s="119">
        <f t="shared" si="18"/>
        <v>0</v>
      </c>
      <c r="AA151" s="9" t="b">
        <f t="shared" si="14"/>
        <v>1</v>
      </c>
      <c r="AB151" s="24">
        <f t="shared" si="15"/>
        <v>0.74009999999999998</v>
      </c>
      <c r="AC151" s="25" t="s">
        <v>459</v>
      </c>
      <c r="AD151" s="25" t="b">
        <f t="shared" si="17"/>
        <v>1</v>
      </c>
    </row>
    <row r="152" spans="1:30" ht="20.100000000000001" customHeight="1" x14ac:dyDescent="0.25">
      <c r="A152" s="121" t="s">
        <v>460</v>
      </c>
      <c r="B152" s="122"/>
      <c r="C152" s="122"/>
      <c r="D152" s="122"/>
      <c r="E152" s="122"/>
      <c r="F152" s="122"/>
      <c r="G152" s="122"/>
      <c r="H152" s="123"/>
      <c r="I152" s="124">
        <f>SUMIF($C$3:$C$150,"K",I3:I150)</f>
        <v>13.413000000000002</v>
      </c>
      <c r="J152" s="125" t="s">
        <v>459</v>
      </c>
      <c r="K152" s="126">
        <f>SUMIF($C$3:$C$150,"K",K3:K150)</f>
        <v>75331053.549999997</v>
      </c>
      <c r="L152" s="126">
        <f>SUMIF($C$3:$C$150,"K",L3:L150)</f>
        <v>49526386</v>
      </c>
      <c r="M152" s="126">
        <f>SUMIF($C$3:$C$150,"K",M3:M150)</f>
        <v>25804667.550000001</v>
      </c>
      <c r="N152" s="127" t="s">
        <v>459</v>
      </c>
      <c r="O152" s="126">
        <f t="shared" ref="O152:Z152" si="19">SUMIF($C$3:$C$150,"K",O3:O150)</f>
        <v>0</v>
      </c>
      <c r="P152" s="126">
        <f t="shared" si="19"/>
        <v>0</v>
      </c>
      <c r="Q152" s="128">
        <f t="shared" si="19"/>
        <v>0</v>
      </c>
      <c r="R152" s="128">
        <f t="shared" si="19"/>
        <v>105000</v>
      </c>
      <c r="S152" s="128">
        <f t="shared" si="19"/>
        <v>8062321</v>
      </c>
      <c r="T152" s="128">
        <f t="shared" si="19"/>
        <v>27522073</v>
      </c>
      <c r="U152" s="128">
        <f t="shared" si="19"/>
        <v>13836992</v>
      </c>
      <c r="V152" s="128">
        <f t="shared" si="19"/>
        <v>0</v>
      </c>
      <c r="W152" s="128">
        <f t="shared" si="19"/>
        <v>0</v>
      </c>
      <c r="X152" s="128">
        <f t="shared" si="19"/>
        <v>0</v>
      </c>
      <c r="Y152" s="128">
        <f t="shared" si="19"/>
        <v>0</v>
      </c>
      <c r="Z152" s="128">
        <f t="shared" si="19"/>
        <v>0</v>
      </c>
      <c r="AA152" s="9" t="b">
        <f t="shared" si="14"/>
        <v>1</v>
      </c>
      <c r="AB152" s="24">
        <f t="shared" si="15"/>
        <v>0.65739999999999998</v>
      </c>
      <c r="AC152" s="25" t="s">
        <v>459</v>
      </c>
      <c r="AD152" s="25" t="b">
        <f t="shared" si="17"/>
        <v>1</v>
      </c>
    </row>
    <row r="153" spans="1:30" ht="20.100000000000001" customHeight="1" x14ac:dyDescent="0.25">
      <c r="A153" s="112" t="s">
        <v>461</v>
      </c>
      <c r="B153" s="113"/>
      <c r="C153" s="113"/>
      <c r="D153" s="113"/>
      <c r="E153" s="113"/>
      <c r="F153" s="113"/>
      <c r="G153" s="113"/>
      <c r="H153" s="114"/>
      <c r="I153" s="115">
        <f>SUMIF($C$3:$C$150,"N",I3:I150)</f>
        <v>65.128</v>
      </c>
      <c r="J153" s="116" t="s">
        <v>459</v>
      </c>
      <c r="K153" s="117">
        <f>SUMIF($C$3:$C$150,"N",K3:K150)</f>
        <v>143747343.69</v>
      </c>
      <c r="L153" s="117">
        <f>SUMIF($C$3:$C$150,"N",L3:L150)</f>
        <v>111485771</v>
      </c>
      <c r="M153" s="117">
        <f>SUMIF($C$3:$C$150,"N",M3:M150)</f>
        <v>32261572.690000005</v>
      </c>
      <c r="N153" s="118" t="s">
        <v>459</v>
      </c>
      <c r="O153" s="117">
        <f t="shared" ref="O153:Z153" si="20">SUMIF($C$3:$C$150,"N",O3:O150)</f>
        <v>0</v>
      </c>
      <c r="P153" s="117">
        <f t="shared" si="20"/>
        <v>0</v>
      </c>
      <c r="Q153" s="119">
        <f t="shared" si="20"/>
        <v>0</v>
      </c>
      <c r="R153" s="119">
        <f t="shared" si="20"/>
        <v>0</v>
      </c>
      <c r="S153" s="119">
        <f t="shared" si="20"/>
        <v>0</v>
      </c>
      <c r="T153" s="119">
        <f t="shared" si="20"/>
        <v>111485771</v>
      </c>
      <c r="U153" s="119">
        <f t="shared" si="20"/>
        <v>0</v>
      </c>
      <c r="V153" s="119">
        <f t="shared" si="20"/>
        <v>0</v>
      </c>
      <c r="W153" s="119">
        <f t="shared" si="20"/>
        <v>0</v>
      </c>
      <c r="X153" s="119">
        <f t="shared" si="20"/>
        <v>0</v>
      </c>
      <c r="Y153" s="119">
        <f t="shared" si="20"/>
        <v>0</v>
      </c>
      <c r="Z153" s="119">
        <f t="shared" si="20"/>
        <v>0</v>
      </c>
      <c r="AA153" s="9" t="b">
        <f t="shared" si="14"/>
        <v>1</v>
      </c>
      <c r="AB153" s="24">
        <f t="shared" si="15"/>
        <v>0.77559999999999996</v>
      </c>
      <c r="AC153" s="25" t="s">
        <v>459</v>
      </c>
      <c r="AD153" s="25" t="b">
        <f t="shared" si="17"/>
        <v>1</v>
      </c>
    </row>
    <row r="154" spans="1:30" ht="20.100000000000001" customHeight="1" x14ac:dyDescent="0.25">
      <c r="A154" s="121" t="s">
        <v>462</v>
      </c>
      <c r="B154" s="122"/>
      <c r="C154" s="122"/>
      <c r="D154" s="122"/>
      <c r="E154" s="122"/>
      <c r="F154" s="122"/>
      <c r="G154" s="122"/>
      <c r="H154" s="123"/>
      <c r="I154" s="124">
        <f>SUMIF($C$3:$C$150,"W",I3:I150)</f>
        <v>5.0480000000000009</v>
      </c>
      <c r="J154" s="125" t="s">
        <v>459</v>
      </c>
      <c r="K154" s="126">
        <f>SUMIF($C$3:$C$150,"W",K3:K150)</f>
        <v>44226144.5</v>
      </c>
      <c r="L154" s="126">
        <f>SUMIF($C$3:$C$150,"W",L3:L150)</f>
        <v>33852511</v>
      </c>
      <c r="M154" s="126">
        <f>SUMIF($C$3:$C$150,"W",M3:M150)</f>
        <v>10373633.5</v>
      </c>
      <c r="N154" s="127" t="s">
        <v>459</v>
      </c>
      <c r="O154" s="126">
        <f t="shared" ref="O154:Z154" si="21">SUMIF($C$3:$C$150,"W",O3:O150)</f>
        <v>0</v>
      </c>
      <c r="P154" s="126">
        <f t="shared" si="21"/>
        <v>0</v>
      </c>
      <c r="Q154" s="128">
        <f t="shared" si="21"/>
        <v>0</v>
      </c>
      <c r="R154" s="128">
        <f t="shared" si="21"/>
        <v>0</v>
      </c>
      <c r="S154" s="128">
        <f t="shared" si="21"/>
        <v>0</v>
      </c>
      <c r="T154" s="128">
        <f t="shared" si="21"/>
        <v>7216013</v>
      </c>
      <c r="U154" s="128">
        <f t="shared" si="21"/>
        <v>21504418</v>
      </c>
      <c r="V154" s="128">
        <f t="shared" si="21"/>
        <v>5132080</v>
      </c>
      <c r="W154" s="128">
        <f t="shared" si="21"/>
        <v>0</v>
      </c>
      <c r="X154" s="128">
        <f t="shared" si="21"/>
        <v>0</v>
      </c>
      <c r="Y154" s="128">
        <f t="shared" si="21"/>
        <v>0</v>
      </c>
      <c r="Z154" s="128">
        <f t="shared" si="21"/>
        <v>0</v>
      </c>
      <c r="AA154" s="9" t="b">
        <f t="shared" si="14"/>
        <v>1</v>
      </c>
      <c r="AB154" s="24">
        <f t="shared" si="15"/>
        <v>0.76539999999999997</v>
      </c>
      <c r="AC154" s="25" t="s">
        <v>459</v>
      </c>
      <c r="AD154" s="25" t="b">
        <f t="shared" si="17"/>
        <v>1</v>
      </c>
    </row>
    <row r="155" spans="1:30" x14ac:dyDescent="0.25">
      <c r="A155" s="129"/>
      <c r="B155" s="130"/>
      <c r="C155" s="130"/>
      <c r="D155" s="130"/>
      <c r="E155" s="131"/>
      <c r="F155" s="130"/>
      <c r="G155" s="130"/>
      <c r="H155" s="130"/>
      <c r="I155" s="130"/>
      <c r="J155" s="130"/>
      <c r="K155" s="132"/>
      <c r="L155" s="130"/>
      <c r="M155" s="130"/>
      <c r="N155" s="133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30" x14ac:dyDescent="0.25">
      <c r="A156" s="134" t="s">
        <v>463</v>
      </c>
      <c r="B156" s="130"/>
      <c r="C156" s="130"/>
      <c r="D156" s="130"/>
      <c r="E156" s="131"/>
      <c r="F156" s="130"/>
      <c r="G156" s="130"/>
      <c r="H156" s="130"/>
      <c r="I156" s="130"/>
      <c r="J156" s="130"/>
      <c r="K156" s="130"/>
      <c r="L156" s="130"/>
      <c r="M156" s="130"/>
      <c r="N156" s="133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30" x14ac:dyDescent="0.25">
      <c r="A157" s="135" t="s">
        <v>464</v>
      </c>
      <c r="B157" s="130"/>
      <c r="C157" s="130"/>
      <c r="D157" s="130"/>
      <c r="E157" s="131"/>
      <c r="F157" s="130"/>
      <c r="G157" s="130"/>
      <c r="H157" s="130"/>
      <c r="I157" s="130"/>
      <c r="J157" s="130"/>
      <c r="K157" s="130"/>
      <c r="L157" s="130"/>
      <c r="M157" s="130"/>
      <c r="N157" s="133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30" x14ac:dyDescent="0.25">
      <c r="A158" s="134" t="s">
        <v>465</v>
      </c>
      <c r="B158" s="130"/>
      <c r="C158" s="130"/>
      <c r="D158" s="130"/>
      <c r="E158" s="131"/>
      <c r="F158" s="130"/>
      <c r="G158" s="130"/>
      <c r="H158" s="130"/>
      <c r="I158" s="130"/>
      <c r="J158" s="130"/>
      <c r="K158" s="130"/>
      <c r="L158" s="130"/>
      <c r="M158" s="130"/>
      <c r="N158" s="133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30" x14ac:dyDescent="0.25">
      <c r="A159" s="136" t="s">
        <v>466</v>
      </c>
      <c r="B159" s="130"/>
      <c r="C159" s="130"/>
      <c r="D159" s="130"/>
      <c r="E159" s="131"/>
      <c r="F159" s="130"/>
      <c r="G159" s="130"/>
      <c r="H159" s="130"/>
      <c r="I159" s="130"/>
      <c r="J159" s="130"/>
      <c r="K159" s="130"/>
      <c r="L159" s="130"/>
      <c r="M159" s="130"/>
      <c r="N159" s="133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</sheetData>
  <mergeCells count="19">
    <mergeCell ref="A154:H154"/>
    <mergeCell ref="M1:M2"/>
    <mergeCell ref="N1:N2"/>
    <mergeCell ref="O1:Z1"/>
    <mergeCell ref="A151:H151"/>
    <mergeCell ref="A152:H152"/>
    <mergeCell ref="A153:H15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4:B7 B9:B10 B17:B18">
    <cfRule type="expression" dxfId="13" priority="9">
      <formula>$O4="p"</formula>
    </cfRule>
    <cfRule type="expression" dxfId="12" priority="10">
      <formula>$O4="k"</formula>
    </cfRule>
    <cfRule type="expression" dxfId="11" priority="11">
      <formula>$N4="odrzucenie"</formula>
    </cfRule>
    <cfRule type="expression" dxfId="10" priority="12">
      <formula>$N4="rezygnacja"</formula>
    </cfRule>
  </conditionalFormatting>
  <conditionalFormatting sqref="B8 B11:B16">
    <cfRule type="expression" dxfId="9" priority="5">
      <formula>#REF!="p"</formula>
    </cfRule>
    <cfRule type="expression" dxfId="8" priority="6">
      <formula>#REF!="k"</formula>
    </cfRule>
    <cfRule type="expression" dxfId="7" priority="7">
      <formula>$N8="odrzucenie"</formula>
    </cfRule>
    <cfRule type="expression" dxfId="6" priority="8">
      <formula>$N8="rezygnacja"</formula>
    </cfRule>
  </conditionalFormatting>
  <conditionalFormatting sqref="B19">
    <cfRule type="expression" dxfId="5" priority="1">
      <formula>$P19="p"</formula>
    </cfRule>
    <cfRule type="expression" dxfId="4" priority="2">
      <formula>$P19="k"</formula>
    </cfRule>
    <cfRule type="expression" dxfId="3" priority="3">
      <formula>$N19="odrzucenie"</formula>
    </cfRule>
    <cfRule type="expression" dxfId="2" priority="4">
      <formula>$N19="rezygnacja"</formula>
    </cfRule>
  </conditionalFormatting>
  <conditionalFormatting sqref="AA3:AC154">
    <cfRule type="containsText" dxfId="1" priority="14" operator="containsText" text="fałsz">
      <formula>NOT(ISERROR(SEARCH("fałsz",AA3)))</formula>
    </cfRule>
  </conditionalFormatting>
  <conditionalFormatting sqref="AA3:AD154">
    <cfRule type="cellIs" dxfId="0" priority="13" operator="equal">
      <formula>FALSE</formula>
    </cfRule>
  </conditionalFormatting>
  <dataValidations count="3">
    <dataValidation type="list" allowBlank="1" showInputMessage="1" showErrorMessage="1" sqref="C49:C52 C64:C65 C141 C144 C147:C149" xr:uid="{4FBE31C4-BF13-4C37-9DAB-82C48AF52033}">
      <formula1>"N,W"</formula1>
    </dataValidation>
    <dataValidation type="list" allowBlank="1" showInputMessage="1" showErrorMessage="1" sqref="G49:G52 H50:H63 G64:G65 G141 H145:H146 G144 H66:H140 H4:H48 H142:H143 H148 G147:G149 H150" xr:uid="{0D280245-27B3-402C-BA5B-FC3F3CE6C2E6}">
      <formula1>"B,P,R"</formula1>
    </dataValidation>
    <dataValidation type="list" allowBlank="1" showInputMessage="1" showErrorMessage="1" sqref="C3:D3 C17 C5 C7 C9 C11 C13 C15 C50:C63 C145:C146 C19:C48 C142:C143 C66:C140 C148 C150" xr:uid="{AF7697B8-3D02-4E2F-8165-D362ED75AFB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4294967295" verticalDpi="4294967295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2024-01-25T07:39:39Z</dcterms:created>
  <dcterms:modified xsi:type="dcterms:W3CDTF">2024-01-25T07:39:58Z</dcterms:modified>
</cp:coreProperties>
</file>