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Lista A RFRD 2023\Lista zmieniona nr 5 A RFRD 2023\"/>
    </mc:Choice>
  </mc:AlternateContent>
  <xr:revisionPtr revIDLastSave="0" documentId="8_{AACD636C-4EB3-4D13-9F70-E1925866F693}" xr6:coauthVersionLast="36" xr6:coauthVersionMax="36" xr10:uidLastSave="{00000000-0000-0000-0000-000000000000}"/>
  <bookViews>
    <workbookView xWindow="0" yWindow="0" windowWidth="28800" windowHeight="11625" xr2:uid="{92C88B64-DDD2-4A5E-8DA8-55BFCDD0336D}"/>
  </bookViews>
  <sheets>
    <sheet name="gm rez" sheetId="1" r:id="rId1"/>
  </sheets>
  <definedNames>
    <definedName name="_xlnm._FilterDatabase" localSheetId="0" hidden="1">'gm rez'!$A$1:$AB$45</definedName>
    <definedName name="_xlnm.Print_Area" localSheetId="0">'gm rez'!$A$1:$X$51</definedName>
    <definedName name="_xlnm.Print_Titles" localSheetId="0">'gm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5" i="1" l="1"/>
  <c r="W45" i="1"/>
  <c r="V45" i="1"/>
  <c r="U45" i="1"/>
  <c r="T45" i="1"/>
  <c r="S45" i="1"/>
  <c r="R45" i="1"/>
  <c r="Q45" i="1"/>
  <c r="P45" i="1"/>
  <c r="O45" i="1"/>
  <c r="M45" i="1"/>
  <c r="L45" i="1"/>
  <c r="Z45" i="1" s="1"/>
  <c r="AA45" i="1" s="1"/>
  <c r="K45" i="1"/>
  <c r="AB45" i="1" s="1"/>
  <c r="I45" i="1"/>
  <c r="X44" i="1"/>
  <c r="W44" i="1"/>
  <c r="V44" i="1"/>
  <c r="U44" i="1"/>
  <c r="T44" i="1"/>
  <c r="R44" i="1"/>
  <c r="Q44" i="1"/>
  <c r="P44" i="1"/>
  <c r="O44" i="1"/>
  <c r="L44" i="1"/>
  <c r="Z44" i="1" s="1"/>
  <c r="AA44" i="1" s="1"/>
  <c r="K44" i="1"/>
  <c r="I44" i="1"/>
  <c r="X43" i="1"/>
  <c r="W43" i="1"/>
  <c r="V43" i="1"/>
  <c r="U43" i="1"/>
  <c r="T43" i="1"/>
  <c r="R43" i="1"/>
  <c r="Q43" i="1"/>
  <c r="P43" i="1"/>
  <c r="O43" i="1"/>
  <c r="L43" i="1"/>
  <c r="Z43" i="1" s="1"/>
  <c r="AA43" i="1" s="1"/>
  <c r="K43" i="1"/>
  <c r="I43" i="1"/>
  <c r="Z42" i="1"/>
  <c r="AA42" i="1" s="1"/>
  <c r="Y42" i="1"/>
  <c r="S42" i="1"/>
  <c r="M42" i="1"/>
  <c r="AB42" i="1" s="1"/>
  <c r="AB41" i="1"/>
  <c r="Z41" i="1"/>
  <c r="AA41" i="1" s="1"/>
  <c r="Y41" i="1"/>
  <c r="AB40" i="1"/>
  <c r="AA40" i="1"/>
  <c r="Z40" i="1"/>
  <c r="Y40" i="1"/>
  <c r="AB39" i="1"/>
  <c r="AA39" i="1"/>
  <c r="Z39" i="1"/>
  <c r="Y39" i="1"/>
  <c r="AB38" i="1"/>
  <c r="Z38" i="1"/>
  <c r="AA38" i="1" s="1"/>
  <c r="Y38" i="1"/>
  <c r="AB37" i="1"/>
  <c r="AA37" i="1"/>
  <c r="Z37" i="1"/>
  <c r="Y37" i="1"/>
  <c r="AB36" i="1"/>
  <c r="AA36" i="1"/>
  <c r="Z36" i="1"/>
  <c r="Y36" i="1"/>
  <c r="AB35" i="1"/>
  <c r="Z35" i="1"/>
  <c r="AA35" i="1" s="1"/>
  <c r="Y35" i="1"/>
  <c r="AB34" i="1"/>
  <c r="AA34" i="1"/>
  <c r="Z34" i="1"/>
  <c r="Y34" i="1"/>
  <c r="AB33" i="1"/>
  <c r="AA33" i="1"/>
  <c r="Z33" i="1"/>
  <c r="Y33" i="1"/>
  <c r="AB32" i="1"/>
  <c r="Z32" i="1"/>
  <c r="AA32" i="1" s="1"/>
  <c r="Y32" i="1"/>
  <c r="AB31" i="1"/>
  <c r="AA31" i="1"/>
  <c r="Z31" i="1"/>
  <c r="Y31" i="1"/>
  <c r="AB30" i="1"/>
  <c r="AA30" i="1"/>
  <c r="Z30" i="1"/>
  <c r="Y30" i="1"/>
  <c r="AB29" i="1"/>
  <c r="Z29" i="1"/>
  <c r="AA29" i="1" s="1"/>
  <c r="Y29" i="1"/>
  <c r="AB28" i="1"/>
  <c r="AA28" i="1"/>
  <c r="Z28" i="1"/>
  <c r="Y28" i="1"/>
  <c r="AB27" i="1"/>
  <c r="AA27" i="1"/>
  <c r="Z27" i="1"/>
  <c r="Y27" i="1"/>
  <c r="AB26" i="1"/>
  <c r="Z26" i="1"/>
  <c r="AA26" i="1" s="1"/>
  <c r="Y26" i="1"/>
  <c r="AB25" i="1"/>
  <c r="AA25" i="1"/>
  <c r="Z25" i="1"/>
  <c r="Y25" i="1"/>
  <c r="AB24" i="1"/>
  <c r="AA24" i="1"/>
  <c r="Z24" i="1"/>
  <c r="Y24" i="1"/>
  <c r="AB23" i="1"/>
  <c r="Z23" i="1"/>
  <c r="AA23" i="1" s="1"/>
  <c r="Y23" i="1"/>
  <c r="AB22" i="1"/>
  <c r="AA22" i="1"/>
  <c r="Z22" i="1"/>
  <c r="Y22" i="1"/>
  <c r="AB21" i="1"/>
  <c r="AA21" i="1"/>
  <c r="Z21" i="1"/>
  <c r="Y21" i="1"/>
  <c r="AB20" i="1"/>
  <c r="Z20" i="1"/>
  <c r="AA20" i="1" s="1"/>
  <c r="Y20" i="1"/>
  <c r="AB19" i="1"/>
  <c r="AA19" i="1"/>
  <c r="Z19" i="1"/>
  <c r="Y19" i="1"/>
  <c r="AB18" i="1"/>
  <c r="AA18" i="1"/>
  <c r="Z18" i="1"/>
  <c r="Y18" i="1"/>
  <c r="AB17" i="1"/>
  <c r="Z17" i="1"/>
  <c r="AA17" i="1" s="1"/>
  <c r="Y17" i="1"/>
  <c r="AB16" i="1"/>
  <c r="AA16" i="1"/>
  <c r="Z16" i="1"/>
  <c r="Y16" i="1"/>
  <c r="AB15" i="1"/>
  <c r="AA15" i="1"/>
  <c r="Z15" i="1"/>
  <c r="Y15" i="1"/>
  <c r="AB14" i="1"/>
  <c r="Z14" i="1"/>
  <c r="AA14" i="1" s="1"/>
  <c r="Y14" i="1"/>
  <c r="AB13" i="1"/>
  <c r="AA13" i="1"/>
  <c r="Z13" i="1"/>
  <c r="Y13" i="1"/>
  <c r="AB12" i="1"/>
  <c r="AA12" i="1"/>
  <c r="Z12" i="1"/>
  <c r="Y12" i="1"/>
  <c r="S12" i="1"/>
  <c r="M12" i="1"/>
  <c r="AB11" i="1"/>
  <c r="AA11" i="1"/>
  <c r="Z11" i="1"/>
  <c r="Y11" i="1"/>
  <c r="AB10" i="1"/>
  <c r="Z10" i="1"/>
  <c r="AA10" i="1" s="1"/>
  <c r="Y10" i="1"/>
  <c r="AB9" i="1"/>
  <c r="AA9" i="1"/>
  <c r="Z9" i="1"/>
  <c r="S9" i="1"/>
  <c r="Y9" i="1" s="1"/>
  <c r="AB8" i="1"/>
  <c r="Z8" i="1"/>
  <c r="AA8" i="1" s="1"/>
  <c r="Y8" i="1"/>
  <c r="AB7" i="1"/>
  <c r="Z7" i="1"/>
  <c r="AA7" i="1" s="1"/>
  <c r="Y7" i="1"/>
  <c r="AB6" i="1"/>
  <c r="AA6" i="1"/>
  <c r="Z6" i="1"/>
  <c r="S6" i="1"/>
  <c r="Y6" i="1" s="1"/>
  <c r="AB5" i="1"/>
  <c r="AA5" i="1"/>
  <c r="Z5" i="1"/>
  <c r="S5" i="1"/>
  <c r="Y5" i="1" s="1"/>
  <c r="AB4" i="1"/>
  <c r="Z4" i="1"/>
  <c r="AA4" i="1" s="1"/>
  <c r="Y4" i="1"/>
  <c r="AB3" i="1"/>
  <c r="Z3" i="1"/>
  <c r="AA3" i="1" s="1"/>
  <c r="Y3" i="1"/>
  <c r="AB43" i="1" l="1"/>
  <c r="S43" i="1"/>
  <c r="Y43" i="1"/>
  <c r="S44" i="1"/>
  <c r="Y44" i="1"/>
  <c r="Y45" i="1"/>
  <c r="M44" i="1"/>
  <c r="AB44" i="1" s="1"/>
  <c r="M43" i="1"/>
</calcChain>
</file>

<file path=xl/sharedStrings.xml><?xml version="1.0" encoding="utf-8"?>
<sst xmlns="http://schemas.openxmlformats.org/spreadsheetml/2006/main" count="289" uniqueCount="165">
  <si>
    <t>L.p.</t>
  </si>
  <si>
    <t>Nr ewid.</t>
  </si>
  <si>
    <t>Zadanie nowe/wieloletnie [N/W]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</si>
  <si>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</si>
  <si>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</si>
  <si>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</si>
  <si>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</si>
  <si>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</si>
  <si>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</si>
  <si>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</si>
  <si>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</si>
  <si>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</si>
  <si>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</si>
  <si>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</si>
  <si>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</si>
  <si>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224/A/2023</t>
  </si>
  <si>
    <t>N</t>
  </si>
  <si>
    <t>Gmina Staszów</t>
  </si>
  <si>
    <t>staszowski</t>
  </si>
  <si>
    <t>Budowa ulic wraz z infrastrukturą towarzyszącą na Osiedlu Małopolskie w Staszowie III etap</t>
  </si>
  <si>
    <t>B</t>
  </si>
  <si>
    <t>05.2023 04.2024</t>
  </si>
  <si>
    <t/>
  </si>
  <si>
    <t>29/A/2023
rezygnacja
z realizacji zadania</t>
  </si>
  <si>
    <t>Gmina Busko-Zdrój</t>
  </si>
  <si>
    <t>buski</t>
  </si>
  <si>
    <t>Rozbudowa ul. Ogrodowej nr 314097T w Busku-Zdroju wraz z budową niezbędnej infrastruktury technicznej</t>
  </si>
  <si>
    <t>10.2023 10.2025</t>
  </si>
  <si>
    <t>57/A/2023</t>
  </si>
  <si>
    <t>Gmina Bodzechów</t>
  </si>
  <si>
    <t>ostrowiecki</t>
  </si>
  <si>
    <t>Remont 3 odcinków dróg gminnych tj. ul. Szkolnej, ul. Polnej i ul. Marcinówka w miejscowości Bodzechów</t>
  </si>
  <si>
    <t>R</t>
  </si>
  <si>
    <t>03.2023 10.2023</t>
  </si>
  <si>
    <t>212/A/2023</t>
  </si>
  <si>
    <t>Gmina Zawichost</t>
  </si>
  <si>
    <t>sandomierski</t>
  </si>
  <si>
    <t>Przebudowa drogi gminnej nr 401001T ulica Górki w Zawichoście na odcinku od km 0+014 do km 1+011</t>
  </si>
  <si>
    <t>P</t>
  </si>
  <si>
    <t>03.2023 12.2023</t>
  </si>
  <si>
    <t>75/A/2023</t>
  </si>
  <si>
    <t>Gmina Jędrzejów</t>
  </si>
  <si>
    <t>jędrzejowski</t>
  </si>
  <si>
    <t>Przebudowa drogi gminnej w miejscowości Podzagaje</t>
  </si>
  <si>
    <t>07.2023 10.2023</t>
  </si>
  <si>
    <t>206/A/2023</t>
  </si>
  <si>
    <t>W</t>
  </si>
  <si>
    <t>Gmina Górno</t>
  </si>
  <si>
    <t>kielecki</t>
  </si>
  <si>
    <t>Budowa drogi gminnej nr 325043T Wola Jachowa - Górno Parcele - Krajno Parcele - Krajno Drugie w miejscowości Krajno Parcele i Górno Parcele</t>
  </si>
  <si>
    <t>01.2023 10.2025</t>
  </si>
  <si>
    <t>50/A/2023</t>
  </si>
  <si>
    <t>Gmina Bodzentyn</t>
  </si>
  <si>
    <t>Budowa ul. Jodłowej w Świętej Katarzynie, gm. Bodzentyn - etap I</t>
  </si>
  <si>
    <t>06.2023 05.2024</t>
  </si>
  <si>
    <t>210/A/2023</t>
  </si>
  <si>
    <t>Gmina Obrazów</t>
  </si>
  <si>
    <t>Remont drogi Nr 002460T Zdanów - Kleczanów od km 0+000 do km 0+441</t>
  </si>
  <si>
    <t>04.2023 08.2023</t>
  </si>
  <si>
    <t>215/A/2023
rezygnacja
z realizacji zadania</t>
  </si>
  <si>
    <t>Gmina Klimontów</t>
  </si>
  <si>
    <t>Przebudowa drogi gminnej nr 331017T Nawodzice przez wieś od km 0+000 do km 0+341</t>
  </si>
  <si>
    <t>02.2023 10.2023</t>
  </si>
  <si>
    <t>145/A/2023</t>
  </si>
  <si>
    <t>Gmina Chmielnik</t>
  </si>
  <si>
    <t>Przebudowa drogi gminnej Zrecze Duże - Zrecze Małe od km 0+004 do km 0+344</t>
  </si>
  <si>
    <t>04.2023 10.2023</t>
  </si>
  <si>
    <t>156/A/2023
rezygnacja
z realizacji zadania</t>
  </si>
  <si>
    <t>Gmina Strawczyn</t>
  </si>
  <si>
    <t>Przebudowa drogi wewnętrznej w miejscowości Korczyn - Kopaniny, Gmina Strawczyn</t>
  </si>
  <si>
    <t>18/A/2023
rezygnacja
z realizacji zadania</t>
  </si>
  <si>
    <t>Gmina Zagnańsk</t>
  </si>
  <si>
    <t>Budowa drogi gminnej ul. Laskowa, gmina Zagnańsk</t>
  </si>
  <si>
    <t>01.2023 11.2024</t>
  </si>
  <si>
    <t>19/A/2023
rezygnacja
z realizacji zadania</t>
  </si>
  <si>
    <t>Budowa drogi gminnej w msc. Jaworze, gm. Zagnańsk</t>
  </si>
  <si>
    <t>94/A/2023</t>
  </si>
  <si>
    <t>Gmina Ostrowiec Świętokrzyski</t>
  </si>
  <si>
    <t>Rozbudowa odcinków dróg gminnych: nr 302018T - ul. Leśnej, nr 302131T - ul. Malinowej, nr 302099T - ul. Jarzębinowej w Ostrowcu Świętokrzyskim</t>
  </si>
  <si>
    <t>09.2023 08.2027</t>
  </si>
  <si>
    <t>5/A/2023</t>
  </si>
  <si>
    <t>Gmina Baćkowice</t>
  </si>
  <si>
    <t>opatowski</t>
  </si>
  <si>
    <t>Remont drogi gminnej nr 305023T dr. kr. nr 74 - Oziębłów w km od 0+000 do km 1+142</t>
  </si>
  <si>
    <t>05.2023 12.2023</t>
  </si>
  <si>
    <t>208/A/2023</t>
  </si>
  <si>
    <t>Budowa dróg w miejscowości Radlin oznaczonych w MPZP symbolem 1.KDL.5 (wzdłuż działki nr ewid. 445/1) oraz symbolem 1.KDD.14 (wzdłuż działki nr ewid. 1770)</t>
  </si>
  <si>
    <t>02.2023 10.2025</t>
  </si>
  <si>
    <t>158/A/2023</t>
  </si>
  <si>
    <t>Gmina Starachowice</t>
  </si>
  <si>
    <t>starachowicki</t>
  </si>
  <si>
    <t>Budowa odcinka ul. Wiosennej w Starachowicach wraz z przebudową sieci kanalizacji deszczowej i budową oświetlenia ulicznego</t>
  </si>
  <si>
    <t>09.2023 08.2025</t>
  </si>
  <si>
    <t>58/A/2023
rezygnacja
z realizacji zadania</t>
  </si>
  <si>
    <t xml:space="preserve">Rozbudowa drogi gminnej w miejscowości Szewna - ulica Wakacyjna nr 310012T wraz z budową niezbędnej infrastruktury </t>
  </si>
  <si>
    <t>03.2023 10.2024</t>
  </si>
  <si>
    <t>214/A/2023</t>
  </si>
  <si>
    <t>Rozbudowa drogi gminnej nr 331093T Olbierzowice - Pełczyce w miejscowości Olbierzowice</t>
  </si>
  <si>
    <t>04.2023 12.2024</t>
  </si>
  <si>
    <t>20/A/2023
rezygnacja
z realizacji zadania</t>
  </si>
  <si>
    <t>Budowa drogi w msc. Zachełmie, ul. Chełmowa w Gminie Zagnańsk</t>
  </si>
  <si>
    <t>165/A/2023
rezygnacja
z realizacji zadania</t>
  </si>
  <si>
    <t xml:space="preserve">Remont drogi gminnej nr 304241T ul. Zakładowej od km 0+000 do km 0+443 w Starachowicach </t>
  </si>
  <si>
    <t>10.2023 09.2024</t>
  </si>
  <si>
    <t>155/A/2023
rezygnacja
z realizacji zadania</t>
  </si>
  <si>
    <t>Remont drogi gminnej ul. Klonowej w msc. Chełmce, Gmina Strawczyn</t>
  </si>
  <si>
    <t>122/A/2023</t>
  </si>
  <si>
    <t>Gmina Nowa Słupia</t>
  </si>
  <si>
    <t>Przebudowa drogi wewnętrznej ulicy Ogrodowej w miejscowości Nowa Słupia</t>
  </si>
  <si>
    <t>84/A/2023
rezygnacja
z realizacji zadania</t>
  </si>
  <si>
    <t>Gmina Smyków</t>
  </si>
  <si>
    <t>konecki</t>
  </si>
  <si>
    <t>Przebudowa drogi gminnej nr 382019T w miejscowości Piaski Królewieckie</t>
  </si>
  <si>
    <t>01.2023 12.2023</t>
  </si>
  <si>
    <t>27/A/2023</t>
  </si>
  <si>
    <t>Przebudowa ul. Langiewicza nr 314085T w Busku-Zdroju</t>
  </si>
  <si>
    <t>09.2023 08.2024</t>
  </si>
  <si>
    <t>154/A/2023
rezygnacja
z realizacji zadania</t>
  </si>
  <si>
    <t>Remont drogi gminnej nr 388010T w msc. Niedźwiedź - Zaskale, Gmina Strawczyn</t>
  </si>
  <si>
    <t>103/A/2023
rezygnacja
z realizacji zadania</t>
  </si>
  <si>
    <t>Gmina Pawłów</t>
  </si>
  <si>
    <t>Przebudowa drogi gminnej nr 362023T Chybice - Nieczulice - etap II oraz Przebudowa drogi wewnętrznej w miejscowości Tarczek</t>
  </si>
  <si>
    <t>6/A/2023</t>
  </si>
  <si>
    <t>Remont drogi gminnej nr 305004T Piórków Zajesienie - Wszachów Krowiniec w km od 0+000 do km 0+874</t>
  </si>
  <si>
    <t>56/A/2023</t>
  </si>
  <si>
    <t>Remont drogi gminnej nr 310036T - ul. Szerokiej w miejscowości Bodzechów</t>
  </si>
  <si>
    <t>168/A/2023
rezygnacja
z realizacji zadania</t>
  </si>
  <si>
    <t>Remont nawierzchni jezdni, chodników i zatok postojowych na ul. Górnej w Starachowicach</t>
  </si>
  <si>
    <t>152/A/2023
rezygnacja
z realizacji zadania</t>
  </si>
  <si>
    <t>Remont drogi gminnej nr 388130T ul. Leśna w msc. Strawczyn</t>
  </si>
  <si>
    <t>218/A/2023
rezygnacja
z realizacji zadania</t>
  </si>
  <si>
    <t>Gmina Szydłów</t>
  </si>
  <si>
    <t>Przebudowa drogi na dz. nr ew. 223/2 w miejscowości Grabki Duże od km 0+000 do km 0+290</t>
  </si>
  <si>
    <t>04.2023 09.2023</t>
  </si>
  <si>
    <t>142/A/2023</t>
  </si>
  <si>
    <t>Gmina Piekoszów</t>
  </si>
  <si>
    <t>Przebudowa dróg wewnętrznych - ul. Kasztelańska, Królewska w Piekoszowie</t>
  </si>
  <si>
    <t>03.2023 11.2023</t>
  </si>
  <si>
    <t>217/A/2023
rezygnacja
z realizacji zadania</t>
  </si>
  <si>
    <t>Remont drogi gminnej nr 390033T Szydłów, ul. Targowa od km 0+000 do km 0+130</t>
  </si>
  <si>
    <t>93/A/2023
rezygnacja
z realizacji zadania</t>
  </si>
  <si>
    <t>Budowa i rozbudowa publicznej drogi gminnej - ul. Północnej na odcinku od skrzyżowania z ul. Las Rzeczki do skrzyżowania z ul. Iłżecką w Ostrowcu Świętokrzyskim</t>
  </si>
  <si>
    <t>90/A/2023
rezygnacja
z realizacji zadania</t>
  </si>
  <si>
    <t>Przebudowa odcinków dróg gminnych: nr 302036T - ul. Szkolnej, nr 302191T - ul. Spółdzielczej oraz nr 302054T - ul. Browarnej w Ostrowcu Świętokrzyskim</t>
  </si>
  <si>
    <t>34/A/2023
rezygnacja
z realizacji zadania</t>
  </si>
  <si>
    <t>Gmina Waśniów</t>
  </si>
  <si>
    <t>Remont drogi nr 393027T w miejscowości Czażów na długości 1130 mb w km od 0+000 do 1+130</t>
  </si>
  <si>
    <t>02.2023 09.2023</t>
  </si>
  <si>
    <t>33/A/2023
rezygnacja
z realizacji zadania</t>
  </si>
  <si>
    <t>Remont drogi nr 393029T w msc. Milejowice na długości 1125 mb w km od 0+000 do 1+125</t>
  </si>
  <si>
    <t>1/A/2023
rezygnacja
z realizacji zadania</t>
  </si>
  <si>
    <t>Gmina Łopuszno</t>
  </si>
  <si>
    <t>Remont drogi gminnej nr 001631T w msc. Fanisławice dł. 902,00 mb (nowy numer drogi 341052T)</t>
  </si>
  <si>
    <t>96/A/2023</t>
  </si>
  <si>
    <t>Gmina Pińczów</t>
  </si>
  <si>
    <t>pińczowski</t>
  </si>
  <si>
    <t>Remont odcinka drogi gminnej nr 365075T Młodzawy Małe -Mozgawa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</si>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</sst>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_-* #,##0.00_-;\-* #,##0.00_-;_-* &quot;-&quot;??_-;_-@_-"/>
    <numFmt numFmtId="167" formatCode="#,##0.00_ ;\-#,##0.00\ "/>
    <numFmt numFmtId="168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7"/>
      <name val="Arial"/>
      <family val="2"/>
      <charset val="238"/>
    </font>
    <font>
      <sz val="8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10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9" fontId="0" fillId="2" borderId="0" xfId="2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right" vertical="center" wrapText="1"/>
    </xf>
    <xf numFmtId="4" fontId="6" fillId="3" borderId="6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vertical="center"/>
    </xf>
    <xf numFmtId="167" fontId="5" fillId="3" borderId="6" xfId="1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9" fontId="2" fillId="2" borderId="0" xfId="2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right" vertical="center" wrapText="1"/>
    </xf>
    <xf numFmtId="4" fontId="9" fillId="3" borderId="6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vertical="center"/>
    </xf>
    <xf numFmtId="167" fontId="7" fillId="3" borderId="6" xfId="1" applyNumberFormat="1" applyFont="1" applyFill="1" applyBorder="1" applyAlignment="1">
      <alignment horizontal="right" vertical="center"/>
    </xf>
    <xf numFmtId="3" fontId="5" fillId="4" borderId="5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vertical="center"/>
    </xf>
    <xf numFmtId="4" fontId="6" fillId="3" borderId="5" xfId="0" applyNumberFormat="1" applyFont="1" applyFill="1" applyBorder="1" applyAlignment="1">
      <alignment vertical="center" wrapText="1"/>
    </xf>
    <xf numFmtId="9" fontId="5" fillId="3" borderId="5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vertical="center"/>
    </xf>
    <xf numFmtId="167" fontId="5" fillId="3" borderId="4" xfId="1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right" vertical="center" wrapText="1"/>
    </xf>
    <xf numFmtId="4" fontId="6" fillId="4" borderId="6" xfId="0" applyNumberFormat="1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 wrapText="1"/>
    </xf>
    <xf numFmtId="9" fontId="5" fillId="4" borderId="1" xfId="0" applyNumberFormat="1" applyFont="1" applyFill="1" applyBorder="1" applyAlignment="1">
      <alignment horizontal="center" vertical="center"/>
    </xf>
    <xf numFmtId="4" fontId="5" fillId="4" borderId="6" xfId="0" applyNumberFormat="1" applyFont="1" applyFill="1" applyBorder="1" applyAlignment="1">
      <alignment vertical="center"/>
    </xf>
    <xf numFmtId="167" fontId="5" fillId="4" borderId="6" xfId="1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vertical="center"/>
    </xf>
    <xf numFmtId="4" fontId="9" fillId="3" borderId="5" xfId="0" applyNumberFormat="1" applyFont="1" applyFill="1" applyBorder="1" applyAlignment="1">
      <alignment vertical="center" wrapText="1"/>
    </xf>
    <xf numFmtId="9" fontId="7" fillId="3" borderId="5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right" vertical="center"/>
    </xf>
    <xf numFmtId="167" fontId="7" fillId="4" borderId="4" xfId="1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 shrinkToFit="1"/>
    </xf>
    <xf numFmtId="0" fontId="0" fillId="2" borderId="0" xfId="0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3" applyFont="1" applyFill="1" applyAlignment="1">
      <alignment vertical="center"/>
    </xf>
    <xf numFmtId="0" fontId="14" fillId="2" borderId="0" xfId="3" applyFont="1" applyFill="1" applyAlignment="1">
      <alignment vertical="center"/>
    </xf>
    <xf numFmtId="0" fontId="15" fillId="2" borderId="0" xfId="0" applyFont="1" applyFill="1" applyAlignment="1">
      <alignment vertical="center"/>
    </xf>
  </cellXfs>
  <cellStyles count="4">
    <cellStyle name="Dziesiętny" xfId="1" builtinId="3"/>
    <cellStyle name="Normalny" xfId="0" builtinId="0"/>
    <cellStyle name="Normalny 3" xfId="3" xr:uid="{14784908-ACCB-4AB3-AF79-6A9719379188}"/>
    <cellStyle name="Procentowy" xfId="2" builtinId="5"/>
  </cellStyles>
  <dxfs count="36"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5475-3E62-4790-816D-4635E6A8EB5C}">
  <sheetPr>
    <tabColor theme="0"/>
    <pageSetUpPr fitToPage="1"/>
  </sheetPr>
  <dimension ref="A1:AB51"/>
  <sheetViews>
    <sheetView showGridLines="0" tabSelected="1" view="pageBreakPreview" zoomScaleNormal="100" zoomScaleSheetLayoutView="100" workbookViewId="0">
      <selection sqref="A1:A2"/>
    </sheetView>
  </sheetViews>
  <sheetFormatPr defaultRowHeight="15" x14ac:dyDescent="0.25"/>
  <cols>
    <col min="1" max="1" width="5" style="4" customWidth="1"/>
    <col min="2" max="2" width="12" style="4" customWidth="1"/>
    <col min="3" max="3" width="12.42578125" style="4" customWidth="1"/>
    <col min="4" max="4" width="14.5703125" style="4" customWidth="1"/>
    <col min="5" max="5" width="10.7109375" style="4" customWidth="1"/>
    <col min="6" max="6" width="12.7109375" style="4" customWidth="1"/>
    <col min="7" max="7" width="41.42578125" style="4" customWidth="1"/>
    <col min="8" max="8" width="8.7109375" style="4" customWidth="1"/>
    <col min="9" max="9" width="14.42578125" style="4" customWidth="1"/>
    <col min="10" max="10" width="15.7109375" style="4" customWidth="1"/>
    <col min="11" max="11" width="14.5703125" style="4" customWidth="1"/>
    <col min="12" max="12" width="14.7109375" style="4" customWidth="1"/>
    <col min="13" max="13" width="15.42578125" style="4" customWidth="1"/>
    <col min="14" max="14" width="14.5703125" style="96" customWidth="1"/>
    <col min="15" max="15" width="9.85546875" style="4" customWidth="1"/>
    <col min="16" max="16" width="11.140625" style="4" customWidth="1"/>
    <col min="17" max="17" width="11.42578125" style="4" customWidth="1"/>
    <col min="18" max="18" width="10.5703125" style="4" customWidth="1"/>
    <col min="19" max="19" width="11.85546875" style="4" customWidth="1"/>
    <col min="20" max="20" width="10.85546875" style="4" customWidth="1"/>
    <col min="21" max="21" width="11" style="4" customWidth="1"/>
    <col min="22" max="22" width="11.7109375" style="4" customWidth="1"/>
    <col min="23" max="24" width="9.85546875" style="4" customWidth="1"/>
    <col min="25" max="25" width="9.140625" style="4"/>
    <col min="26" max="26" width="9.140625" style="5"/>
    <col min="27" max="16384" width="9.140625" style="4"/>
  </cols>
  <sheetData>
    <row r="1" spans="1:28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1" t="s">
        <v>13</v>
      </c>
      <c r="O1" s="1" t="s">
        <v>14</v>
      </c>
      <c r="P1" s="1"/>
      <c r="Q1" s="1"/>
      <c r="R1" s="1"/>
      <c r="S1" s="1"/>
      <c r="T1" s="1"/>
      <c r="U1" s="1"/>
      <c r="V1" s="1"/>
      <c r="W1" s="1"/>
      <c r="X1" s="1"/>
    </row>
    <row r="2" spans="1:28" x14ac:dyDescent="0.25">
      <c r="A2" s="1"/>
      <c r="B2" s="1"/>
      <c r="C2" s="6"/>
      <c r="D2" s="7"/>
      <c r="E2" s="7"/>
      <c r="F2" s="7"/>
      <c r="G2" s="1"/>
      <c r="H2" s="1"/>
      <c r="I2" s="1"/>
      <c r="J2" s="1"/>
      <c r="K2" s="1"/>
      <c r="L2" s="1"/>
      <c r="M2" s="7"/>
      <c r="N2" s="1"/>
      <c r="O2" s="8">
        <v>2019</v>
      </c>
      <c r="P2" s="8">
        <v>2020</v>
      </c>
      <c r="Q2" s="8">
        <v>2021</v>
      </c>
      <c r="R2" s="8">
        <v>2022</v>
      </c>
      <c r="S2" s="8">
        <v>2023</v>
      </c>
      <c r="T2" s="8">
        <v>2024</v>
      </c>
      <c r="U2" s="8">
        <v>2025</v>
      </c>
      <c r="V2" s="8">
        <v>2026</v>
      </c>
      <c r="W2" s="8">
        <v>2027</v>
      </c>
      <c r="X2" s="8">
        <v>2028</v>
      </c>
    </row>
    <row r="3" spans="1:28" s="29" customFormat="1" ht="22.5" x14ac:dyDescent="0.25">
      <c r="A3" s="9">
        <v>1</v>
      </c>
      <c r="B3" s="10" t="s">
        <v>15</v>
      </c>
      <c r="C3" s="11" t="s">
        <v>16</v>
      </c>
      <c r="D3" s="12" t="s">
        <v>17</v>
      </c>
      <c r="E3" s="13">
        <v>2612073</v>
      </c>
      <c r="F3" s="14" t="s">
        <v>18</v>
      </c>
      <c r="G3" s="15" t="s">
        <v>19</v>
      </c>
      <c r="H3" s="16" t="s">
        <v>20</v>
      </c>
      <c r="I3" s="17">
        <v>1.0549999999999999</v>
      </c>
      <c r="J3" s="18" t="s">
        <v>21</v>
      </c>
      <c r="K3" s="19">
        <v>4367427.7699999996</v>
      </c>
      <c r="L3" s="20">
        <v>3057199</v>
      </c>
      <c r="M3" s="21">
        <v>1310228.7699999996</v>
      </c>
      <c r="N3" s="22">
        <v>0.7</v>
      </c>
      <c r="O3" s="23">
        <v>0</v>
      </c>
      <c r="P3" s="23">
        <v>0</v>
      </c>
      <c r="Q3" s="23">
        <v>0</v>
      </c>
      <c r="R3" s="24">
        <v>0</v>
      </c>
      <c r="S3" s="24">
        <v>3057199</v>
      </c>
      <c r="T3" s="25" t="s">
        <v>22</v>
      </c>
      <c r="U3" s="25" t="s">
        <v>22</v>
      </c>
      <c r="V3" s="25"/>
      <c r="W3" s="26"/>
      <c r="X3" s="26"/>
      <c r="Y3" s="27" t="b">
        <f t="shared" ref="Y3:Y45" si="0">L3=SUM(O3:X3)</f>
        <v>1</v>
      </c>
      <c r="Z3" s="28">
        <f t="shared" ref="Z3:Z45" si="1">ROUND(L3/K3,4)</f>
        <v>0.7</v>
      </c>
      <c r="AA3" s="27" t="b">
        <f t="shared" ref="AA3:AA45" si="2">Z3=N3</f>
        <v>1</v>
      </c>
      <c r="AB3" s="27" t="b">
        <f t="shared" ref="AB3:AB45" si="3">K3=L3+M3</f>
        <v>1</v>
      </c>
    </row>
    <row r="4" spans="1:28" s="29" customFormat="1" ht="45" x14ac:dyDescent="0.25">
      <c r="A4" s="30">
        <v>2</v>
      </c>
      <c r="B4" s="31" t="s">
        <v>23</v>
      </c>
      <c r="C4" s="32"/>
      <c r="D4" s="33" t="s">
        <v>24</v>
      </c>
      <c r="E4" s="34">
        <v>2601013</v>
      </c>
      <c r="F4" s="35" t="s">
        <v>25</v>
      </c>
      <c r="G4" s="36" t="s">
        <v>26</v>
      </c>
      <c r="H4" s="37" t="s">
        <v>20</v>
      </c>
      <c r="I4" s="38"/>
      <c r="J4" s="39" t="s">
        <v>27</v>
      </c>
      <c r="K4" s="40"/>
      <c r="L4" s="41"/>
      <c r="M4" s="42"/>
      <c r="N4" s="43">
        <v>0.7</v>
      </c>
      <c r="O4" s="44"/>
      <c r="P4" s="44"/>
      <c r="Q4" s="44"/>
      <c r="R4" s="45"/>
      <c r="S4" s="45"/>
      <c r="T4" s="26"/>
      <c r="U4" s="26"/>
      <c r="V4" s="25"/>
      <c r="W4" s="26"/>
      <c r="X4" s="26"/>
      <c r="Y4" s="27" t="b">
        <f t="shared" si="0"/>
        <v>1</v>
      </c>
      <c r="Z4" s="28" t="e">
        <f t="shared" si="1"/>
        <v>#DIV/0!</v>
      </c>
      <c r="AA4" s="27" t="e">
        <f t="shared" si="2"/>
        <v>#DIV/0!</v>
      </c>
      <c r="AB4" s="27" t="b">
        <f t="shared" si="3"/>
        <v>1</v>
      </c>
    </row>
    <row r="5" spans="1:28" s="29" customFormat="1" ht="22.5" x14ac:dyDescent="0.25">
      <c r="A5" s="9">
        <v>3</v>
      </c>
      <c r="B5" s="46" t="s">
        <v>28</v>
      </c>
      <c r="C5" s="13" t="s">
        <v>16</v>
      </c>
      <c r="D5" s="47" t="s">
        <v>29</v>
      </c>
      <c r="E5" s="18">
        <v>2607032</v>
      </c>
      <c r="F5" s="14" t="s">
        <v>30</v>
      </c>
      <c r="G5" s="15" t="s">
        <v>31</v>
      </c>
      <c r="H5" s="16" t="s">
        <v>32</v>
      </c>
      <c r="I5" s="17">
        <v>1.018</v>
      </c>
      <c r="J5" s="18" t="s">
        <v>33</v>
      </c>
      <c r="K5" s="19">
        <v>910016.26</v>
      </c>
      <c r="L5" s="48">
        <v>637011</v>
      </c>
      <c r="M5" s="49">
        <v>273005.26</v>
      </c>
      <c r="N5" s="50">
        <v>0.7</v>
      </c>
      <c r="O5" s="23">
        <v>0</v>
      </c>
      <c r="P5" s="23">
        <v>0</v>
      </c>
      <c r="Q5" s="23">
        <v>0</v>
      </c>
      <c r="R5" s="24">
        <v>0</v>
      </c>
      <c r="S5" s="24">
        <f>L5</f>
        <v>637011</v>
      </c>
      <c r="T5" s="26"/>
      <c r="U5" s="26"/>
      <c r="V5" s="25"/>
      <c r="W5" s="26"/>
      <c r="X5" s="26"/>
      <c r="Y5" s="27" t="b">
        <f t="shared" si="0"/>
        <v>1</v>
      </c>
      <c r="Z5" s="28">
        <f t="shared" si="1"/>
        <v>0.7</v>
      </c>
      <c r="AA5" s="27" t="b">
        <f t="shared" si="2"/>
        <v>1</v>
      </c>
      <c r="AB5" s="27" t="b">
        <f t="shared" si="3"/>
        <v>1</v>
      </c>
    </row>
    <row r="6" spans="1:28" s="29" customFormat="1" ht="22.5" x14ac:dyDescent="0.25">
      <c r="A6" s="9">
        <v>4</v>
      </c>
      <c r="B6" s="10" t="s">
        <v>34</v>
      </c>
      <c r="C6" s="11" t="s">
        <v>16</v>
      </c>
      <c r="D6" s="12" t="s">
        <v>35</v>
      </c>
      <c r="E6" s="9">
        <v>2609093</v>
      </c>
      <c r="F6" s="14" t="s">
        <v>36</v>
      </c>
      <c r="G6" s="15" t="s">
        <v>37</v>
      </c>
      <c r="H6" s="16" t="s">
        <v>38</v>
      </c>
      <c r="I6" s="17">
        <v>0.997</v>
      </c>
      <c r="J6" s="18" t="s">
        <v>39</v>
      </c>
      <c r="K6" s="19">
        <v>1531722.34</v>
      </c>
      <c r="L6" s="20">
        <v>1072205</v>
      </c>
      <c r="M6" s="21">
        <v>459517.34000000008</v>
      </c>
      <c r="N6" s="22">
        <v>0.7</v>
      </c>
      <c r="O6" s="23">
        <v>0</v>
      </c>
      <c r="P6" s="23">
        <v>0</v>
      </c>
      <c r="Q6" s="23">
        <v>0</v>
      </c>
      <c r="R6" s="24">
        <v>0</v>
      </c>
      <c r="S6" s="24">
        <f>L6</f>
        <v>1072205</v>
      </c>
      <c r="T6" s="26"/>
      <c r="U6" s="26"/>
      <c r="V6" s="25"/>
      <c r="W6" s="26"/>
      <c r="X6" s="26"/>
      <c r="Y6" s="27" t="b">
        <f t="shared" si="0"/>
        <v>1</v>
      </c>
      <c r="Z6" s="28">
        <f t="shared" si="1"/>
        <v>0.7</v>
      </c>
      <c r="AA6" s="27" t="b">
        <f t="shared" si="2"/>
        <v>1</v>
      </c>
      <c r="AB6" s="27" t="b">
        <f t="shared" si="3"/>
        <v>1</v>
      </c>
    </row>
    <row r="7" spans="1:28" s="29" customFormat="1" x14ac:dyDescent="0.25">
      <c r="A7" s="9">
        <v>5</v>
      </c>
      <c r="B7" s="51" t="s">
        <v>40</v>
      </c>
      <c r="C7" s="13" t="s">
        <v>16</v>
      </c>
      <c r="D7" s="12" t="s">
        <v>41</v>
      </c>
      <c r="E7" s="13">
        <v>2602023</v>
      </c>
      <c r="F7" s="14" t="s">
        <v>42</v>
      </c>
      <c r="G7" s="15" t="s">
        <v>43</v>
      </c>
      <c r="H7" s="16" t="s">
        <v>38</v>
      </c>
      <c r="I7" s="17">
        <v>0.98</v>
      </c>
      <c r="J7" s="18" t="s">
        <v>44</v>
      </c>
      <c r="K7" s="19">
        <v>3469770.45</v>
      </c>
      <c r="L7" s="48">
        <v>2428839</v>
      </c>
      <c r="M7" s="49">
        <v>1040931.4500000002</v>
      </c>
      <c r="N7" s="50">
        <v>0.7</v>
      </c>
      <c r="O7" s="52">
        <v>0</v>
      </c>
      <c r="P7" s="52">
        <v>0</v>
      </c>
      <c r="Q7" s="52">
        <v>0</v>
      </c>
      <c r="R7" s="53">
        <v>0</v>
      </c>
      <c r="S7" s="53">
        <v>2428839</v>
      </c>
      <c r="T7" s="26"/>
      <c r="U7" s="26"/>
      <c r="V7" s="25"/>
      <c r="W7" s="26"/>
      <c r="X7" s="26"/>
      <c r="Y7" s="27" t="b">
        <f t="shared" si="0"/>
        <v>1</v>
      </c>
      <c r="Z7" s="28">
        <f t="shared" si="1"/>
        <v>0.7</v>
      </c>
      <c r="AA7" s="27" t="b">
        <f t="shared" si="2"/>
        <v>1</v>
      </c>
      <c r="AB7" s="27" t="b">
        <f t="shared" si="3"/>
        <v>1</v>
      </c>
    </row>
    <row r="8" spans="1:28" s="29" customFormat="1" ht="33.75" x14ac:dyDescent="0.25">
      <c r="A8" s="30">
        <v>6</v>
      </c>
      <c r="B8" s="54" t="s">
        <v>45</v>
      </c>
      <c r="C8" s="32" t="s">
        <v>46</v>
      </c>
      <c r="D8" s="55" t="s">
        <v>47</v>
      </c>
      <c r="E8" s="34">
        <v>2604062</v>
      </c>
      <c r="F8" s="35" t="s">
        <v>48</v>
      </c>
      <c r="G8" s="36" t="s">
        <v>49</v>
      </c>
      <c r="H8" s="37" t="s">
        <v>20</v>
      </c>
      <c r="I8" s="38">
        <v>0.92</v>
      </c>
      <c r="J8" s="39" t="s">
        <v>50</v>
      </c>
      <c r="K8" s="40">
        <v>3768088</v>
      </c>
      <c r="L8" s="41">
        <v>2637661</v>
      </c>
      <c r="M8" s="42">
        <v>1130427</v>
      </c>
      <c r="N8" s="43">
        <v>0.7</v>
      </c>
      <c r="O8" s="44">
        <v>0</v>
      </c>
      <c r="P8" s="44">
        <v>0</v>
      </c>
      <c r="Q8" s="44">
        <v>0</v>
      </c>
      <c r="R8" s="45">
        <v>0</v>
      </c>
      <c r="S8" s="45">
        <v>31500</v>
      </c>
      <c r="T8" s="26">
        <v>1348230</v>
      </c>
      <c r="U8" s="26">
        <v>1257931</v>
      </c>
      <c r="V8" s="25"/>
      <c r="W8" s="26"/>
      <c r="X8" s="26"/>
      <c r="Y8" s="27" t="b">
        <f t="shared" si="0"/>
        <v>1</v>
      </c>
      <c r="Z8" s="28">
        <f t="shared" si="1"/>
        <v>0.7</v>
      </c>
      <c r="AA8" s="27" t="b">
        <f t="shared" si="2"/>
        <v>1</v>
      </c>
      <c r="AB8" s="27" t="b">
        <f t="shared" si="3"/>
        <v>1</v>
      </c>
    </row>
    <row r="9" spans="1:28" s="27" customFormat="1" ht="22.5" x14ac:dyDescent="0.25">
      <c r="A9" s="9">
        <v>7</v>
      </c>
      <c r="B9" s="10" t="s">
        <v>51</v>
      </c>
      <c r="C9" s="11" t="s">
        <v>16</v>
      </c>
      <c r="D9" s="12" t="s">
        <v>52</v>
      </c>
      <c r="E9" s="9">
        <v>2604023</v>
      </c>
      <c r="F9" s="14" t="s">
        <v>48</v>
      </c>
      <c r="G9" s="15" t="s">
        <v>53</v>
      </c>
      <c r="H9" s="16" t="s">
        <v>20</v>
      </c>
      <c r="I9" s="17">
        <v>0.53</v>
      </c>
      <c r="J9" s="18" t="s">
        <v>54</v>
      </c>
      <c r="K9" s="19">
        <v>2574169.84</v>
      </c>
      <c r="L9" s="20">
        <v>1544501</v>
      </c>
      <c r="M9" s="21">
        <v>1029668.8399999999</v>
      </c>
      <c r="N9" s="22">
        <v>0.6</v>
      </c>
      <c r="O9" s="23">
        <v>0</v>
      </c>
      <c r="P9" s="23">
        <v>0</v>
      </c>
      <c r="Q9" s="23">
        <v>0</v>
      </c>
      <c r="R9" s="24">
        <v>0</v>
      </c>
      <c r="S9" s="24">
        <f>L9</f>
        <v>1544501</v>
      </c>
      <c r="T9" s="56"/>
      <c r="U9" s="56"/>
      <c r="V9" s="26"/>
      <c r="W9" s="26"/>
      <c r="X9" s="26"/>
      <c r="Y9" s="27" t="b">
        <f t="shared" si="0"/>
        <v>1</v>
      </c>
      <c r="Z9" s="28">
        <f t="shared" si="1"/>
        <v>0.6</v>
      </c>
      <c r="AA9" s="27" t="b">
        <f t="shared" si="2"/>
        <v>1</v>
      </c>
      <c r="AB9" s="27" t="b">
        <f t="shared" si="3"/>
        <v>1</v>
      </c>
    </row>
    <row r="10" spans="1:28" s="27" customFormat="1" ht="22.5" x14ac:dyDescent="0.25">
      <c r="A10" s="9">
        <v>8</v>
      </c>
      <c r="B10" s="57" t="s">
        <v>55</v>
      </c>
      <c r="C10" s="58" t="s">
        <v>16</v>
      </c>
      <c r="D10" s="12" t="s">
        <v>56</v>
      </c>
      <c r="E10" s="59">
        <v>2609062</v>
      </c>
      <c r="F10" s="60" t="s">
        <v>36</v>
      </c>
      <c r="G10" s="61" t="s">
        <v>57</v>
      </c>
      <c r="H10" s="62" t="s">
        <v>32</v>
      </c>
      <c r="I10" s="17">
        <v>0.441</v>
      </c>
      <c r="J10" s="63" t="s">
        <v>58</v>
      </c>
      <c r="K10" s="64">
        <v>346398.6</v>
      </c>
      <c r="L10" s="65">
        <v>242479</v>
      </c>
      <c r="M10" s="66">
        <v>103919.59999999998</v>
      </c>
      <c r="N10" s="67">
        <v>0.7</v>
      </c>
      <c r="O10" s="68">
        <v>0</v>
      </c>
      <c r="P10" s="68">
        <v>0</v>
      </c>
      <c r="Q10" s="68">
        <v>0</v>
      </c>
      <c r="R10" s="69">
        <v>0</v>
      </c>
      <c r="S10" s="69">
        <v>242479</v>
      </c>
      <c r="T10" s="26"/>
      <c r="U10" s="26"/>
      <c r="V10" s="26"/>
      <c r="W10" s="26"/>
      <c r="X10" s="26"/>
      <c r="Y10" s="27" t="b">
        <f t="shared" si="0"/>
        <v>1</v>
      </c>
      <c r="Z10" s="28">
        <f t="shared" si="1"/>
        <v>0.7</v>
      </c>
      <c r="AA10" s="27" t="b">
        <f t="shared" si="2"/>
        <v>1</v>
      </c>
      <c r="AB10" s="27" t="b">
        <f t="shared" si="3"/>
        <v>1</v>
      </c>
    </row>
    <row r="11" spans="1:28" s="27" customFormat="1" ht="45" x14ac:dyDescent="0.25">
      <c r="A11" s="9">
        <v>9</v>
      </c>
      <c r="B11" s="70" t="s">
        <v>59</v>
      </c>
      <c r="C11" s="11"/>
      <c r="D11" s="12" t="s">
        <v>60</v>
      </c>
      <c r="E11" s="13">
        <v>2609033</v>
      </c>
      <c r="F11" s="14" t="s">
        <v>36</v>
      </c>
      <c r="G11" s="15" t="s">
        <v>61</v>
      </c>
      <c r="H11" s="16" t="s">
        <v>38</v>
      </c>
      <c r="I11" s="17"/>
      <c r="J11" s="18" t="s">
        <v>62</v>
      </c>
      <c r="K11" s="19"/>
      <c r="L11" s="20"/>
      <c r="M11" s="21"/>
      <c r="N11" s="22">
        <v>0.7</v>
      </c>
      <c r="O11" s="23"/>
      <c r="P11" s="23"/>
      <c r="Q11" s="23"/>
      <c r="R11" s="24"/>
      <c r="S11" s="24"/>
      <c r="T11" s="26"/>
      <c r="U11" s="26"/>
      <c r="V11" s="26"/>
      <c r="W11" s="26"/>
      <c r="X11" s="26"/>
      <c r="Y11" s="27" t="b">
        <f t="shared" si="0"/>
        <v>1</v>
      </c>
      <c r="Z11" s="28" t="e">
        <f t="shared" si="1"/>
        <v>#DIV/0!</v>
      </c>
      <c r="AA11" s="27" t="e">
        <f t="shared" si="2"/>
        <v>#DIV/0!</v>
      </c>
      <c r="AB11" s="27" t="b">
        <f t="shared" si="3"/>
        <v>1</v>
      </c>
    </row>
    <row r="12" spans="1:28" s="27" customFormat="1" ht="22.5" x14ac:dyDescent="0.25">
      <c r="A12" s="9">
        <v>10</v>
      </c>
      <c r="B12" s="10" t="s">
        <v>63</v>
      </c>
      <c r="C12" s="11" t="s">
        <v>16</v>
      </c>
      <c r="D12" s="12" t="s">
        <v>64</v>
      </c>
      <c r="E12" s="9">
        <v>2604043</v>
      </c>
      <c r="F12" s="14" t="s">
        <v>48</v>
      </c>
      <c r="G12" s="15" t="s">
        <v>65</v>
      </c>
      <c r="H12" s="16" t="s">
        <v>38</v>
      </c>
      <c r="I12" s="17">
        <v>0.34</v>
      </c>
      <c r="J12" s="18" t="s">
        <v>66</v>
      </c>
      <c r="K12" s="19">
        <v>3211194.9</v>
      </c>
      <c r="L12" s="20">
        <v>1926716</v>
      </c>
      <c r="M12" s="21">
        <f>K12-L12</f>
        <v>1284478.8999999999</v>
      </c>
      <c r="N12" s="22">
        <v>0.6</v>
      </c>
      <c r="O12" s="23">
        <v>0</v>
      </c>
      <c r="P12" s="23">
        <v>0</v>
      </c>
      <c r="Q12" s="23">
        <v>0</v>
      </c>
      <c r="R12" s="24">
        <v>0</v>
      </c>
      <c r="S12" s="24">
        <f>L12</f>
        <v>1926716</v>
      </c>
      <c r="T12" s="26"/>
      <c r="U12" s="26"/>
      <c r="V12" s="26"/>
      <c r="W12" s="26"/>
      <c r="X12" s="26"/>
      <c r="Y12" s="27" t="b">
        <f t="shared" si="0"/>
        <v>1</v>
      </c>
      <c r="Z12" s="28">
        <f t="shared" si="1"/>
        <v>0.6</v>
      </c>
      <c r="AA12" s="27" t="b">
        <f t="shared" si="2"/>
        <v>1</v>
      </c>
      <c r="AB12" s="27" t="b">
        <f t="shared" si="3"/>
        <v>1</v>
      </c>
    </row>
    <row r="13" spans="1:28" s="27" customFormat="1" ht="45" x14ac:dyDescent="0.25">
      <c r="A13" s="9">
        <v>11</v>
      </c>
      <c r="B13" s="70" t="s">
        <v>67</v>
      </c>
      <c r="C13" s="11"/>
      <c r="D13" s="12" t="s">
        <v>68</v>
      </c>
      <c r="E13" s="13">
        <v>2604182</v>
      </c>
      <c r="F13" s="14" t="s">
        <v>48</v>
      </c>
      <c r="G13" s="15" t="s">
        <v>69</v>
      </c>
      <c r="H13" s="16" t="s">
        <v>38</v>
      </c>
      <c r="I13" s="17"/>
      <c r="J13" s="18" t="s">
        <v>39</v>
      </c>
      <c r="K13" s="19"/>
      <c r="L13" s="20"/>
      <c r="M13" s="21"/>
      <c r="N13" s="22">
        <v>0.7</v>
      </c>
      <c r="O13" s="23"/>
      <c r="P13" s="23"/>
      <c r="Q13" s="23"/>
      <c r="R13" s="24"/>
      <c r="S13" s="24"/>
      <c r="T13" s="26"/>
      <c r="U13" s="26"/>
      <c r="V13" s="26"/>
      <c r="W13" s="26"/>
      <c r="X13" s="26"/>
      <c r="Y13" s="27" t="b">
        <f t="shared" si="0"/>
        <v>1</v>
      </c>
      <c r="Z13" s="28" t="e">
        <f t="shared" si="1"/>
        <v>#DIV/0!</v>
      </c>
      <c r="AA13" s="27" t="e">
        <f t="shared" si="2"/>
        <v>#DIV/0!</v>
      </c>
      <c r="AB13" s="27" t="b">
        <f t="shared" si="3"/>
        <v>1</v>
      </c>
    </row>
    <row r="14" spans="1:28" s="27" customFormat="1" ht="45" x14ac:dyDescent="0.25">
      <c r="A14" s="30">
        <v>12</v>
      </c>
      <c r="B14" s="31" t="s">
        <v>70</v>
      </c>
      <c r="C14" s="32"/>
      <c r="D14" s="55" t="s">
        <v>71</v>
      </c>
      <c r="E14" s="34">
        <v>2604192</v>
      </c>
      <c r="F14" s="35" t="s">
        <v>48</v>
      </c>
      <c r="G14" s="36" t="s">
        <v>72</v>
      </c>
      <c r="H14" s="37" t="s">
        <v>20</v>
      </c>
      <c r="I14" s="38"/>
      <c r="J14" s="39" t="s">
        <v>73</v>
      </c>
      <c r="K14" s="40"/>
      <c r="L14" s="41"/>
      <c r="M14" s="42"/>
      <c r="N14" s="43">
        <v>0.7</v>
      </c>
      <c r="O14" s="44"/>
      <c r="P14" s="44"/>
      <c r="Q14" s="44"/>
      <c r="R14" s="45"/>
      <c r="S14" s="45"/>
      <c r="T14" s="26"/>
      <c r="U14" s="26"/>
      <c r="V14" s="26"/>
      <c r="W14" s="26"/>
      <c r="X14" s="26"/>
      <c r="Y14" s="27" t="b">
        <f t="shared" si="0"/>
        <v>1</v>
      </c>
      <c r="Z14" s="28" t="e">
        <f t="shared" si="1"/>
        <v>#DIV/0!</v>
      </c>
      <c r="AA14" s="27" t="e">
        <f t="shared" si="2"/>
        <v>#DIV/0!</v>
      </c>
      <c r="AB14" s="27" t="b">
        <f t="shared" si="3"/>
        <v>1</v>
      </c>
    </row>
    <row r="15" spans="1:28" s="27" customFormat="1" ht="45" x14ac:dyDescent="0.25">
      <c r="A15" s="30">
        <v>13</v>
      </c>
      <c r="B15" s="31" t="s">
        <v>74</v>
      </c>
      <c r="C15" s="32"/>
      <c r="D15" s="55" t="s">
        <v>71</v>
      </c>
      <c r="E15" s="34">
        <v>2604192</v>
      </c>
      <c r="F15" s="35" t="s">
        <v>48</v>
      </c>
      <c r="G15" s="36" t="s">
        <v>75</v>
      </c>
      <c r="H15" s="37" t="s">
        <v>20</v>
      </c>
      <c r="I15" s="38"/>
      <c r="J15" s="39" t="s">
        <v>73</v>
      </c>
      <c r="K15" s="40"/>
      <c r="L15" s="41"/>
      <c r="M15" s="42"/>
      <c r="N15" s="43">
        <v>0.7</v>
      </c>
      <c r="O15" s="44"/>
      <c r="P15" s="44"/>
      <c r="Q15" s="44"/>
      <c r="R15" s="45"/>
      <c r="S15" s="45"/>
      <c r="T15" s="26"/>
      <c r="U15" s="26"/>
      <c r="V15" s="26"/>
      <c r="W15" s="26"/>
      <c r="X15" s="26"/>
      <c r="Y15" s="27" t="b">
        <f t="shared" si="0"/>
        <v>1</v>
      </c>
      <c r="Z15" s="28" t="e">
        <f t="shared" si="1"/>
        <v>#DIV/0!</v>
      </c>
      <c r="AA15" s="27" t="e">
        <f t="shared" si="2"/>
        <v>#DIV/0!</v>
      </c>
      <c r="AB15" s="27" t="b">
        <f t="shared" si="3"/>
        <v>1</v>
      </c>
    </row>
    <row r="16" spans="1:28" s="27" customFormat="1" ht="33.75" x14ac:dyDescent="0.25">
      <c r="A16" s="30">
        <v>14</v>
      </c>
      <c r="B16" s="54" t="s">
        <v>76</v>
      </c>
      <c r="C16" s="32" t="s">
        <v>46</v>
      </c>
      <c r="D16" s="55" t="s">
        <v>77</v>
      </c>
      <c r="E16" s="34">
        <v>2607011</v>
      </c>
      <c r="F16" s="35" t="s">
        <v>30</v>
      </c>
      <c r="G16" s="36" t="s">
        <v>78</v>
      </c>
      <c r="H16" s="37" t="s">
        <v>20</v>
      </c>
      <c r="I16" s="38">
        <v>2.7610000000000001</v>
      </c>
      <c r="J16" s="39" t="s">
        <v>79</v>
      </c>
      <c r="K16" s="40">
        <v>31168590.870000001</v>
      </c>
      <c r="L16" s="41">
        <v>21818013</v>
      </c>
      <c r="M16" s="42">
        <v>9350577.870000001</v>
      </c>
      <c r="N16" s="43">
        <v>0.7</v>
      </c>
      <c r="O16" s="44">
        <v>0</v>
      </c>
      <c r="P16" s="44">
        <v>0</v>
      </c>
      <c r="Q16" s="44">
        <v>0</v>
      </c>
      <c r="R16" s="45">
        <v>0</v>
      </c>
      <c r="S16" s="45">
        <v>3875</v>
      </c>
      <c r="T16" s="26">
        <v>270805</v>
      </c>
      <c r="U16" s="26">
        <v>4453096</v>
      </c>
      <c r="V16" s="26">
        <v>10681398</v>
      </c>
      <c r="W16" s="26">
        <v>6408839</v>
      </c>
      <c r="X16" s="26"/>
      <c r="Y16" s="27" t="b">
        <f t="shared" si="0"/>
        <v>1</v>
      </c>
      <c r="Z16" s="28">
        <f t="shared" si="1"/>
        <v>0.7</v>
      </c>
      <c r="AA16" s="27" t="b">
        <f t="shared" si="2"/>
        <v>1</v>
      </c>
      <c r="AB16" s="27" t="b">
        <f t="shared" si="3"/>
        <v>1</v>
      </c>
    </row>
    <row r="17" spans="1:28" s="27" customFormat="1" ht="22.5" x14ac:dyDescent="0.25">
      <c r="A17" s="9">
        <v>15</v>
      </c>
      <c r="B17" s="10" t="s">
        <v>80</v>
      </c>
      <c r="C17" s="11" t="s">
        <v>16</v>
      </c>
      <c r="D17" s="12" t="s">
        <v>81</v>
      </c>
      <c r="E17" s="13">
        <v>2606012</v>
      </c>
      <c r="F17" s="14" t="s">
        <v>82</v>
      </c>
      <c r="G17" s="15" t="s">
        <v>83</v>
      </c>
      <c r="H17" s="16" t="s">
        <v>32</v>
      </c>
      <c r="I17" s="17">
        <v>1.1419999999999999</v>
      </c>
      <c r="J17" s="18" t="s">
        <v>84</v>
      </c>
      <c r="K17" s="19">
        <v>365585.51</v>
      </c>
      <c r="L17" s="20">
        <v>219351</v>
      </c>
      <c r="M17" s="21">
        <v>146234.51</v>
      </c>
      <c r="N17" s="22">
        <v>0.6</v>
      </c>
      <c r="O17" s="23">
        <v>0</v>
      </c>
      <c r="P17" s="23">
        <v>0</v>
      </c>
      <c r="Q17" s="23">
        <v>0</v>
      </c>
      <c r="R17" s="24">
        <v>0</v>
      </c>
      <c r="S17" s="24">
        <v>219351</v>
      </c>
      <c r="T17" s="26"/>
      <c r="U17" s="26"/>
      <c r="V17" s="26"/>
      <c r="W17" s="26"/>
      <c r="X17" s="26"/>
      <c r="Y17" s="27" t="b">
        <f t="shared" si="0"/>
        <v>1</v>
      </c>
      <c r="Z17" s="28">
        <f t="shared" si="1"/>
        <v>0.6</v>
      </c>
      <c r="AA17" s="27" t="b">
        <f t="shared" si="2"/>
        <v>1</v>
      </c>
      <c r="AB17" s="27" t="b">
        <f t="shared" si="3"/>
        <v>1</v>
      </c>
    </row>
    <row r="18" spans="1:28" s="27" customFormat="1" ht="33.75" x14ac:dyDescent="0.25">
      <c r="A18" s="30">
        <v>16</v>
      </c>
      <c r="B18" s="54" t="s">
        <v>85</v>
      </c>
      <c r="C18" s="32" t="s">
        <v>46</v>
      </c>
      <c r="D18" s="55" t="s">
        <v>47</v>
      </c>
      <c r="E18" s="34">
        <v>2604062</v>
      </c>
      <c r="F18" s="35" t="s">
        <v>48</v>
      </c>
      <c r="G18" s="36" t="s">
        <v>86</v>
      </c>
      <c r="H18" s="37" t="s">
        <v>20</v>
      </c>
      <c r="I18" s="38">
        <v>1.0049999999999999</v>
      </c>
      <c r="J18" s="39" t="s">
        <v>87</v>
      </c>
      <c r="K18" s="40">
        <v>4474025</v>
      </c>
      <c r="L18" s="41">
        <v>3131817</v>
      </c>
      <c r="M18" s="42">
        <v>1342208</v>
      </c>
      <c r="N18" s="43">
        <v>0.7</v>
      </c>
      <c r="O18" s="44">
        <v>0</v>
      </c>
      <c r="P18" s="44">
        <v>0</v>
      </c>
      <c r="Q18" s="44">
        <v>0</v>
      </c>
      <c r="R18" s="45">
        <v>0</v>
      </c>
      <c r="S18" s="45">
        <v>49000</v>
      </c>
      <c r="T18" s="26">
        <v>945000</v>
      </c>
      <c r="U18" s="26">
        <v>2137817</v>
      </c>
      <c r="V18" s="26"/>
      <c r="W18" s="26"/>
      <c r="X18" s="26"/>
      <c r="Y18" s="27" t="b">
        <f t="shared" si="0"/>
        <v>1</v>
      </c>
      <c r="Z18" s="28">
        <f t="shared" si="1"/>
        <v>0.7</v>
      </c>
      <c r="AA18" s="27" t="b">
        <f t="shared" si="2"/>
        <v>1</v>
      </c>
      <c r="AB18" s="27" t="b">
        <f t="shared" si="3"/>
        <v>1</v>
      </c>
    </row>
    <row r="19" spans="1:28" s="27" customFormat="1" ht="33.75" x14ac:dyDescent="0.25">
      <c r="A19" s="30">
        <v>17</v>
      </c>
      <c r="B19" s="54" t="s">
        <v>88</v>
      </c>
      <c r="C19" s="32" t="s">
        <v>46</v>
      </c>
      <c r="D19" s="55" t="s">
        <v>89</v>
      </c>
      <c r="E19" s="34">
        <v>2611011</v>
      </c>
      <c r="F19" s="35" t="s">
        <v>90</v>
      </c>
      <c r="G19" s="36" t="s">
        <v>91</v>
      </c>
      <c r="H19" s="37" t="s">
        <v>20</v>
      </c>
      <c r="I19" s="38">
        <v>0.80900000000000005</v>
      </c>
      <c r="J19" s="39" t="s">
        <v>92</v>
      </c>
      <c r="K19" s="40">
        <v>30674490.710000001</v>
      </c>
      <c r="L19" s="41">
        <v>21472143</v>
      </c>
      <c r="M19" s="42">
        <v>9202347.7100000009</v>
      </c>
      <c r="N19" s="43">
        <v>0.7</v>
      </c>
      <c r="O19" s="44">
        <v>0</v>
      </c>
      <c r="P19" s="44">
        <v>0</v>
      </c>
      <c r="Q19" s="44">
        <v>0</v>
      </c>
      <c r="R19" s="45">
        <v>0</v>
      </c>
      <c r="S19" s="45">
        <v>3578690</v>
      </c>
      <c r="T19" s="26">
        <v>10736072</v>
      </c>
      <c r="U19" s="26">
        <v>7157381</v>
      </c>
      <c r="V19" s="26"/>
      <c r="W19" s="26"/>
      <c r="X19" s="26"/>
      <c r="Y19" s="27" t="b">
        <f t="shared" si="0"/>
        <v>1</v>
      </c>
      <c r="Z19" s="28">
        <f t="shared" si="1"/>
        <v>0.7</v>
      </c>
      <c r="AA19" s="27" t="b">
        <f t="shared" si="2"/>
        <v>1</v>
      </c>
      <c r="AB19" s="27" t="b">
        <f t="shared" si="3"/>
        <v>1</v>
      </c>
    </row>
    <row r="20" spans="1:28" s="27" customFormat="1" ht="45" x14ac:dyDescent="0.25">
      <c r="A20" s="30">
        <v>18</v>
      </c>
      <c r="B20" s="71" t="s">
        <v>93</v>
      </c>
      <c r="C20" s="34"/>
      <c r="D20" s="55" t="s">
        <v>29</v>
      </c>
      <c r="E20" s="39">
        <v>2607032</v>
      </c>
      <c r="F20" s="35" t="s">
        <v>30</v>
      </c>
      <c r="G20" s="36" t="s">
        <v>94</v>
      </c>
      <c r="H20" s="37" t="s">
        <v>20</v>
      </c>
      <c r="I20" s="38"/>
      <c r="J20" s="39" t="s">
        <v>95</v>
      </c>
      <c r="K20" s="40"/>
      <c r="L20" s="72"/>
      <c r="M20" s="73"/>
      <c r="N20" s="74">
        <v>0.7</v>
      </c>
      <c r="O20" s="75"/>
      <c r="P20" s="75"/>
      <c r="Q20" s="75"/>
      <c r="R20" s="76"/>
      <c r="S20" s="77"/>
      <c r="T20" s="78"/>
      <c r="U20" s="26"/>
      <c r="V20" s="26"/>
      <c r="W20" s="26"/>
      <c r="X20" s="26"/>
      <c r="Y20" s="27" t="b">
        <f t="shared" si="0"/>
        <v>1</v>
      </c>
      <c r="Z20" s="28" t="e">
        <f t="shared" si="1"/>
        <v>#DIV/0!</v>
      </c>
      <c r="AA20" s="27" t="e">
        <f t="shared" si="2"/>
        <v>#DIV/0!</v>
      </c>
      <c r="AB20" s="27" t="b">
        <f t="shared" si="3"/>
        <v>1</v>
      </c>
    </row>
    <row r="21" spans="1:28" s="27" customFormat="1" ht="22.5" x14ac:dyDescent="0.25">
      <c r="A21" s="30">
        <v>19</v>
      </c>
      <c r="B21" s="54" t="s">
        <v>96</v>
      </c>
      <c r="C21" s="32" t="s">
        <v>46</v>
      </c>
      <c r="D21" s="55" t="s">
        <v>60</v>
      </c>
      <c r="E21" s="34">
        <v>2609033</v>
      </c>
      <c r="F21" s="35" t="s">
        <v>36</v>
      </c>
      <c r="G21" s="36" t="s">
        <v>97</v>
      </c>
      <c r="H21" s="37" t="s">
        <v>20</v>
      </c>
      <c r="I21" s="38">
        <v>0.46800000000000003</v>
      </c>
      <c r="J21" s="39" t="s">
        <v>98</v>
      </c>
      <c r="K21" s="40">
        <v>794150.05</v>
      </c>
      <c r="L21" s="41">
        <v>555905</v>
      </c>
      <c r="M21" s="42">
        <v>238245.05000000005</v>
      </c>
      <c r="N21" s="43">
        <v>0.7</v>
      </c>
      <c r="O21" s="44">
        <v>0</v>
      </c>
      <c r="P21" s="44">
        <v>0</v>
      </c>
      <c r="Q21" s="44">
        <v>0</v>
      </c>
      <c r="R21" s="45">
        <v>0</v>
      </c>
      <c r="S21" s="45">
        <v>700</v>
      </c>
      <c r="T21" s="26">
        <v>555205</v>
      </c>
      <c r="U21" s="26"/>
      <c r="V21" s="26"/>
      <c r="W21" s="26"/>
      <c r="X21" s="26"/>
      <c r="Y21" s="27" t="b">
        <f t="shared" si="0"/>
        <v>1</v>
      </c>
      <c r="Z21" s="28">
        <f t="shared" si="1"/>
        <v>0.7</v>
      </c>
      <c r="AA21" s="27" t="b">
        <f t="shared" si="2"/>
        <v>1</v>
      </c>
      <c r="AB21" s="27" t="b">
        <f t="shared" si="3"/>
        <v>1</v>
      </c>
    </row>
    <row r="22" spans="1:28" s="27" customFormat="1" ht="45" x14ac:dyDescent="0.25">
      <c r="A22" s="30">
        <v>20</v>
      </c>
      <c r="B22" s="31" t="s">
        <v>99</v>
      </c>
      <c r="C22" s="32"/>
      <c r="D22" s="55" t="s">
        <v>71</v>
      </c>
      <c r="E22" s="34">
        <v>2604192</v>
      </c>
      <c r="F22" s="35" t="s">
        <v>48</v>
      </c>
      <c r="G22" s="36" t="s">
        <v>100</v>
      </c>
      <c r="H22" s="37" t="s">
        <v>20</v>
      </c>
      <c r="I22" s="38"/>
      <c r="J22" s="39" t="s">
        <v>73</v>
      </c>
      <c r="K22" s="40"/>
      <c r="L22" s="41"/>
      <c r="M22" s="42"/>
      <c r="N22" s="43">
        <v>0.7</v>
      </c>
      <c r="O22" s="44"/>
      <c r="P22" s="44"/>
      <c r="Q22" s="44"/>
      <c r="R22" s="45"/>
      <c r="S22" s="45"/>
      <c r="T22" s="26"/>
      <c r="U22" s="26"/>
      <c r="V22" s="26"/>
      <c r="W22" s="26"/>
      <c r="X22" s="26"/>
      <c r="Y22" s="27" t="b">
        <f t="shared" si="0"/>
        <v>1</v>
      </c>
      <c r="Z22" s="28" t="e">
        <f t="shared" si="1"/>
        <v>#DIV/0!</v>
      </c>
      <c r="AA22" s="27" t="e">
        <f t="shared" si="2"/>
        <v>#DIV/0!</v>
      </c>
      <c r="AB22" s="27" t="b">
        <f t="shared" si="3"/>
        <v>1</v>
      </c>
    </row>
    <row r="23" spans="1:28" s="27" customFormat="1" ht="45" x14ac:dyDescent="0.25">
      <c r="A23" s="9">
        <v>21</v>
      </c>
      <c r="B23" s="70" t="s">
        <v>101</v>
      </c>
      <c r="C23" s="11"/>
      <c r="D23" s="12" t="s">
        <v>89</v>
      </c>
      <c r="E23" s="13">
        <v>2611011</v>
      </c>
      <c r="F23" s="14" t="s">
        <v>90</v>
      </c>
      <c r="G23" s="15" t="s">
        <v>102</v>
      </c>
      <c r="H23" s="16" t="s">
        <v>32</v>
      </c>
      <c r="I23" s="17"/>
      <c r="J23" s="18" t="s">
        <v>103</v>
      </c>
      <c r="K23" s="19"/>
      <c r="L23" s="20"/>
      <c r="M23" s="21"/>
      <c r="N23" s="22">
        <v>0.7</v>
      </c>
      <c r="O23" s="23"/>
      <c r="P23" s="23"/>
      <c r="Q23" s="23"/>
      <c r="R23" s="24"/>
      <c r="S23" s="24"/>
      <c r="T23" s="26"/>
      <c r="U23" s="26"/>
      <c r="V23" s="26"/>
      <c r="W23" s="26"/>
      <c r="X23" s="26"/>
      <c r="Y23" s="27" t="b">
        <f t="shared" si="0"/>
        <v>1</v>
      </c>
      <c r="Z23" s="28" t="e">
        <f t="shared" si="1"/>
        <v>#DIV/0!</v>
      </c>
      <c r="AA23" s="27" t="e">
        <f t="shared" si="2"/>
        <v>#DIV/0!</v>
      </c>
      <c r="AB23" s="27" t="b">
        <f t="shared" si="3"/>
        <v>1</v>
      </c>
    </row>
    <row r="24" spans="1:28" s="27" customFormat="1" ht="45" x14ac:dyDescent="0.25">
      <c r="A24" s="9">
        <v>22</v>
      </c>
      <c r="B24" s="70" t="s">
        <v>104</v>
      </c>
      <c r="C24" s="11"/>
      <c r="D24" s="12" t="s">
        <v>68</v>
      </c>
      <c r="E24" s="13">
        <v>2604182</v>
      </c>
      <c r="F24" s="14" t="s">
        <v>48</v>
      </c>
      <c r="G24" s="15" t="s">
        <v>105</v>
      </c>
      <c r="H24" s="16" t="s">
        <v>32</v>
      </c>
      <c r="I24" s="17"/>
      <c r="J24" s="18" t="s">
        <v>39</v>
      </c>
      <c r="K24" s="19"/>
      <c r="L24" s="20"/>
      <c r="M24" s="21"/>
      <c r="N24" s="22">
        <v>0.7</v>
      </c>
      <c r="O24" s="23"/>
      <c r="P24" s="23"/>
      <c r="Q24" s="23"/>
      <c r="R24" s="24"/>
      <c r="S24" s="24"/>
      <c r="T24" s="26"/>
      <c r="U24" s="26"/>
      <c r="V24" s="26"/>
      <c r="W24" s="26"/>
      <c r="X24" s="26"/>
      <c r="Y24" s="27" t="b">
        <f t="shared" si="0"/>
        <v>1</v>
      </c>
      <c r="Z24" s="28" t="e">
        <f t="shared" si="1"/>
        <v>#DIV/0!</v>
      </c>
      <c r="AA24" s="27" t="e">
        <f t="shared" si="2"/>
        <v>#DIV/0!</v>
      </c>
      <c r="AB24" s="27" t="b">
        <f t="shared" si="3"/>
        <v>1</v>
      </c>
    </row>
    <row r="25" spans="1:28" s="27" customFormat="1" ht="22.5" x14ac:dyDescent="0.25">
      <c r="A25" s="9">
        <v>23</v>
      </c>
      <c r="B25" s="10" t="s">
        <v>106</v>
      </c>
      <c r="C25" s="11" t="s">
        <v>16</v>
      </c>
      <c r="D25" s="12" t="s">
        <v>107</v>
      </c>
      <c r="E25" s="13">
        <v>2604133</v>
      </c>
      <c r="F25" s="14" t="s">
        <v>48</v>
      </c>
      <c r="G25" s="15" t="s">
        <v>108</v>
      </c>
      <c r="H25" s="16" t="s">
        <v>38</v>
      </c>
      <c r="I25" s="17">
        <v>0.252</v>
      </c>
      <c r="J25" s="18" t="s">
        <v>33</v>
      </c>
      <c r="K25" s="19">
        <v>896328.46</v>
      </c>
      <c r="L25" s="20">
        <v>627429</v>
      </c>
      <c r="M25" s="21">
        <v>268899.45999999996</v>
      </c>
      <c r="N25" s="22">
        <v>0.7</v>
      </c>
      <c r="O25" s="23">
        <v>0</v>
      </c>
      <c r="P25" s="23">
        <v>0</v>
      </c>
      <c r="Q25" s="23">
        <v>0</v>
      </c>
      <c r="R25" s="24">
        <v>0</v>
      </c>
      <c r="S25" s="24">
        <v>627429</v>
      </c>
      <c r="T25" s="26"/>
      <c r="U25" s="26"/>
      <c r="V25" s="26"/>
      <c r="W25" s="26"/>
      <c r="X25" s="26"/>
      <c r="Y25" s="27" t="b">
        <f t="shared" si="0"/>
        <v>1</v>
      </c>
      <c r="Z25" s="28">
        <f t="shared" si="1"/>
        <v>0.7</v>
      </c>
      <c r="AA25" s="27" t="b">
        <f t="shared" si="2"/>
        <v>1</v>
      </c>
      <c r="AB25" s="27" t="b">
        <f t="shared" si="3"/>
        <v>1</v>
      </c>
    </row>
    <row r="26" spans="1:28" s="27" customFormat="1" ht="45" x14ac:dyDescent="0.25">
      <c r="A26" s="9">
        <v>24</v>
      </c>
      <c r="B26" s="70" t="s">
        <v>109</v>
      </c>
      <c r="C26" s="11"/>
      <c r="D26" s="12" t="s">
        <v>110</v>
      </c>
      <c r="E26" s="13">
        <v>2605072</v>
      </c>
      <c r="F26" s="14" t="s">
        <v>111</v>
      </c>
      <c r="G26" s="15" t="s">
        <v>112</v>
      </c>
      <c r="H26" s="16" t="s">
        <v>38</v>
      </c>
      <c r="I26" s="17"/>
      <c r="J26" s="18" t="s">
        <v>113</v>
      </c>
      <c r="K26" s="19"/>
      <c r="L26" s="20"/>
      <c r="M26" s="21"/>
      <c r="N26" s="22">
        <v>0.7</v>
      </c>
      <c r="O26" s="23"/>
      <c r="P26" s="23"/>
      <c r="Q26" s="23"/>
      <c r="R26" s="24"/>
      <c r="S26" s="24"/>
      <c r="T26" s="26"/>
      <c r="U26" s="26"/>
      <c r="V26" s="26"/>
      <c r="W26" s="26"/>
      <c r="X26" s="26"/>
      <c r="Y26" s="27" t="b">
        <f t="shared" si="0"/>
        <v>1</v>
      </c>
      <c r="Z26" s="28" t="e">
        <f t="shared" si="1"/>
        <v>#DIV/0!</v>
      </c>
      <c r="AA26" s="27" t="e">
        <f t="shared" si="2"/>
        <v>#DIV/0!</v>
      </c>
      <c r="AB26" s="27" t="b">
        <f t="shared" si="3"/>
        <v>1</v>
      </c>
    </row>
    <row r="27" spans="1:28" s="27" customFormat="1" ht="22.5" x14ac:dyDescent="0.25">
      <c r="A27" s="9">
        <v>25</v>
      </c>
      <c r="B27" s="10" t="s">
        <v>114</v>
      </c>
      <c r="C27" s="11" t="s">
        <v>16</v>
      </c>
      <c r="D27" s="12" t="s">
        <v>24</v>
      </c>
      <c r="E27" s="13">
        <v>2601013</v>
      </c>
      <c r="F27" s="14" t="s">
        <v>25</v>
      </c>
      <c r="G27" s="15" t="s">
        <v>115</v>
      </c>
      <c r="H27" s="16" t="s">
        <v>38</v>
      </c>
      <c r="I27" s="17">
        <v>0.11600000000000001</v>
      </c>
      <c r="J27" s="18" t="s">
        <v>116</v>
      </c>
      <c r="K27" s="19">
        <v>608706.18000000005</v>
      </c>
      <c r="L27" s="20">
        <v>426094</v>
      </c>
      <c r="M27" s="21">
        <v>182612.18000000005</v>
      </c>
      <c r="N27" s="22">
        <v>0.7</v>
      </c>
      <c r="O27" s="23">
        <v>0</v>
      </c>
      <c r="P27" s="23">
        <v>0</v>
      </c>
      <c r="Q27" s="23">
        <v>0</v>
      </c>
      <c r="R27" s="24">
        <v>0</v>
      </c>
      <c r="S27" s="24">
        <v>426094</v>
      </c>
      <c r="T27" s="26"/>
      <c r="U27" s="26"/>
      <c r="V27" s="26"/>
      <c r="W27" s="26"/>
      <c r="X27" s="26"/>
      <c r="Y27" s="27" t="b">
        <f t="shared" si="0"/>
        <v>1</v>
      </c>
      <c r="Z27" s="28">
        <f t="shared" si="1"/>
        <v>0.7</v>
      </c>
      <c r="AA27" s="27" t="b">
        <f t="shared" si="2"/>
        <v>1</v>
      </c>
      <c r="AB27" s="27" t="b">
        <f t="shared" si="3"/>
        <v>1</v>
      </c>
    </row>
    <row r="28" spans="1:28" s="27" customFormat="1" ht="45" x14ac:dyDescent="0.25">
      <c r="A28" s="9">
        <v>26</v>
      </c>
      <c r="B28" s="70" t="s">
        <v>117</v>
      </c>
      <c r="C28" s="11"/>
      <c r="D28" s="12" t="s">
        <v>68</v>
      </c>
      <c r="E28" s="13">
        <v>2604182</v>
      </c>
      <c r="F28" s="14" t="s">
        <v>48</v>
      </c>
      <c r="G28" s="15" t="s">
        <v>118</v>
      </c>
      <c r="H28" s="16" t="s">
        <v>32</v>
      </c>
      <c r="I28" s="17"/>
      <c r="J28" s="18" t="s">
        <v>39</v>
      </c>
      <c r="K28" s="19"/>
      <c r="L28" s="20"/>
      <c r="M28" s="21"/>
      <c r="N28" s="22">
        <v>0.7</v>
      </c>
      <c r="O28" s="23"/>
      <c r="P28" s="23"/>
      <c r="Q28" s="23"/>
      <c r="R28" s="24"/>
      <c r="S28" s="24"/>
      <c r="T28" s="26"/>
      <c r="U28" s="26"/>
      <c r="V28" s="26"/>
      <c r="W28" s="26"/>
      <c r="X28" s="26"/>
      <c r="Y28" s="27" t="b">
        <f t="shared" si="0"/>
        <v>1</v>
      </c>
      <c r="Z28" s="28" t="e">
        <f t="shared" si="1"/>
        <v>#DIV/0!</v>
      </c>
      <c r="AA28" s="27" t="e">
        <f t="shared" si="2"/>
        <v>#DIV/0!</v>
      </c>
      <c r="AB28" s="27" t="b">
        <f t="shared" si="3"/>
        <v>1</v>
      </c>
    </row>
    <row r="29" spans="1:28" s="27" customFormat="1" ht="45" x14ac:dyDescent="0.25">
      <c r="A29" s="9">
        <v>27</v>
      </c>
      <c r="B29" s="70" t="s">
        <v>119</v>
      </c>
      <c r="C29" s="11"/>
      <c r="D29" s="12" t="s">
        <v>120</v>
      </c>
      <c r="E29" s="13">
        <v>2611042</v>
      </c>
      <c r="F29" s="14" t="s">
        <v>90</v>
      </c>
      <c r="G29" s="15" t="s">
        <v>121</v>
      </c>
      <c r="H29" s="16" t="s">
        <v>38</v>
      </c>
      <c r="I29" s="17"/>
      <c r="J29" s="18" t="s">
        <v>66</v>
      </c>
      <c r="K29" s="19"/>
      <c r="L29" s="20"/>
      <c r="M29" s="21"/>
      <c r="N29" s="22">
        <v>0.7</v>
      </c>
      <c r="O29" s="23"/>
      <c r="P29" s="23"/>
      <c r="Q29" s="23"/>
      <c r="R29" s="24"/>
      <c r="S29" s="24"/>
      <c r="T29" s="26"/>
      <c r="U29" s="26"/>
      <c r="V29" s="26"/>
      <c r="W29" s="26"/>
      <c r="X29" s="26"/>
      <c r="Y29" s="27" t="b">
        <f t="shared" si="0"/>
        <v>1</v>
      </c>
      <c r="Z29" s="28" t="e">
        <f t="shared" si="1"/>
        <v>#DIV/0!</v>
      </c>
      <c r="AA29" s="27" t="e">
        <f t="shared" si="2"/>
        <v>#DIV/0!</v>
      </c>
      <c r="AB29" s="27" t="b">
        <f t="shared" si="3"/>
        <v>1</v>
      </c>
    </row>
    <row r="30" spans="1:28" s="27" customFormat="1" ht="22.5" x14ac:dyDescent="0.25">
      <c r="A30" s="9">
        <v>28</v>
      </c>
      <c r="B30" s="10" t="s">
        <v>122</v>
      </c>
      <c r="C30" s="11" t="s">
        <v>16</v>
      </c>
      <c r="D30" s="12" t="s">
        <v>81</v>
      </c>
      <c r="E30" s="13">
        <v>2606012</v>
      </c>
      <c r="F30" s="14" t="s">
        <v>82</v>
      </c>
      <c r="G30" s="15" t="s">
        <v>123</v>
      </c>
      <c r="H30" s="16" t="s">
        <v>32</v>
      </c>
      <c r="I30" s="17">
        <v>0.874</v>
      </c>
      <c r="J30" s="18" t="s">
        <v>84</v>
      </c>
      <c r="K30" s="19">
        <v>1006077.24</v>
      </c>
      <c r="L30" s="20">
        <v>603646</v>
      </c>
      <c r="M30" s="21">
        <v>402431.24</v>
      </c>
      <c r="N30" s="22">
        <v>0.6</v>
      </c>
      <c r="O30" s="23">
        <v>0</v>
      </c>
      <c r="P30" s="23">
        <v>0</v>
      </c>
      <c r="Q30" s="23">
        <v>0</v>
      </c>
      <c r="R30" s="24">
        <v>0</v>
      </c>
      <c r="S30" s="24">
        <v>603646</v>
      </c>
      <c r="T30" s="26"/>
      <c r="U30" s="26"/>
      <c r="V30" s="26"/>
      <c r="W30" s="26"/>
      <c r="X30" s="26"/>
      <c r="Y30" s="27" t="b">
        <f t="shared" si="0"/>
        <v>1</v>
      </c>
      <c r="Z30" s="28">
        <f t="shared" si="1"/>
        <v>0.6</v>
      </c>
      <c r="AA30" s="27" t="b">
        <f t="shared" si="2"/>
        <v>1</v>
      </c>
      <c r="AB30" s="27" t="b">
        <f t="shared" si="3"/>
        <v>1</v>
      </c>
    </row>
    <row r="31" spans="1:28" s="27" customFormat="1" ht="22.5" x14ac:dyDescent="0.25">
      <c r="A31" s="9">
        <v>29</v>
      </c>
      <c r="B31" s="10" t="s">
        <v>124</v>
      </c>
      <c r="C31" s="11" t="s">
        <v>16</v>
      </c>
      <c r="D31" s="12" t="s">
        <v>29</v>
      </c>
      <c r="E31" s="13">
        <v>2607032</v>
      </c>
      <c r="F31" s="14" t="s">
        <v>30</v>
      </c>
      <c r="G31" s="15" t="s">
        <v>125</v>
      </c>
      <c r="H31" s="16" t="s">
        <v>32</v>
      </c>
      <c r="I31" s="17">
        <v>0.874</v>
      </c>
      <c r="J31" s="18" t="s">
        <v>33</v>
      </c>
      <c r="K31" s="19">
        <v>444828.52</v>
      </c>
      <c r="L31" s="20">
        <v>311379</v>
      </c>
      <c r="M31" s="21">
        <v>133449.52000000002</v>
      </c>
      <c r="N31" s="22">
        <v>0.7</v>
      </c>
      <c r="O31" s="23">
        <v>0</v>
      </c>
      <c r="P31" s="23">
        <v>0</v>
      </c>
      <c r="Q31" s="23">
        <v>0</v>
      </c>
      <c r="R31" s="24">
        <v>0</v>
      </c>
      <c r="S31" s="24">
        <v>311379</v>
      </c>
      <c r="T31" s="26"/>
      <c r="U31" s="26"/>
      <c r="V31" s="26"/>
      <c r="W31" s="26"/>
      <c r="X31" s="26"/>
      <c r="Y31" s="27" t="b">
        <f t="shared" si="0"/>
        <v>1</v>
      </c>
      <c r="Z31" s="28">
        <f t="shared" si="1"/>
        <v>0.7</v>
      </c>
      <c r="AA31" s="27" t="b">
        <f t="shared" si="2"/>
        <v>1</v>
      </c>
      <c r="AB31" s="27" t="b">
        <f t="shared" si="3"/>
        <v>1</v>
      </c>
    </row>
    <row r="32" spans="1:28" s="27" customFormat="1" ht="45" x14ac:dyDescent="0.25">
      <c r="A32" s="9">
        <v>30</v>
      </c>
      <c r="B32" s="70" t="s">
        <v>126</v>
      </c>
      <c r="C32" s="11"/>
      <c r="D32" s="12" t="s">
        <v>89</v>
      </c>
      <c r="E32" s="13">
        <v>2611011</v>
      </c>
      <c r="F32" s="14" t="s">
        <v>90</v>
      </c>
      <c r="G32" s="15" t="s">
        <v>127</v>
      </c>
      <c r="H32" s="16" t="s">
        <v>32</v>
      </c>
      <c r="I32" s="17"/>
      <c r="J32" s="18" t="s">
        <v>103</v>
      </c>
      <c r="K32" s="19"/>
      <c r="L32" s="20"/>
      <c r="M32" s="21"/>
      <c r="N32" s="22">
        <v>0.7</v>
      </c>
      <c r="O32" s="23"/>
      <c r="P32" s="23"/>
      <c r="Q32" s="23"/>
      <c r="R32" s="24"/>
      <c r="S32" s="24"/>
      <c r="T32" s="26"/>
      <c r="U32" s="26"/>
      <c r="V32" s="26"/>
      <c r="W32" s="26"/>
      <c r="X32" s="26"/>
      <c r="Y32" s="27" t="b">
        <f t="shared" si="0"/>
        <v>1</v>
      </c>
      <c r="Z32" s="28" t="e">
        <f t="shared" si="1"/>
        <v>#DIV/0!</v>
      </c>
      <c r="AA32" s="27" t="e">
        <f t="shared" si="2"/>
        <v>#DIV/0!</v>
      </c>
      <c r="AB32" s="27" t="b">
        <f t="shared" si="3"/>
        <v>1</v>
      </c>
    </row>
    <row r="33" spans="1:28" s="27" customFormat="1" ht="45" x14ac:dyDescent="0.25">
      <c r="A33" s="9">
        <v>31</v>
      </c>
      <c r="B33" s="70" t="s">
        <v>128</v>
      </c>
      <c r="C33" s="11"/>
      <c r="D33" s="12" t="s">
        <v>68</v>
      </c>
      <c r="E33" s="13">
        <v>2604182</v>
      </c>
      <c r="F33" s="14" t="s">
        <v>48</v>
      </c>
      <c r="G33" s="15" t="s">
        <v>129</v>
      </c>
      <c r="H33" s="16" t="s">
        <v>32</v>
      </c>
      <c r="I33" s="17"/>
      <c r="J33" s="18" t="s">
        <v>39</v>
      </c>
      <c r="K33" s="19"/>
      <c r="L33" s="20"/>
      <c r="M33" s="21"/>
      <c r="N33" s="22">
        <v>0.7</v>
      </c>
      <c r="O33" s="23"/>
      <c r="P33" s="23"/>
      <c r="Q33" s="23"/>
      <c r="R33" s="24"/>
      <c r="S33" s="24"/>
      <c r="T33" s="26"/>
      <c r="U33" s="26"/>
      <c r="V33" s="26"/>
      <c r="W33" s="26"/>
      <c r="X33" s="26"/>
      <c r="Y33" s="27" t="b">
        <f t="shared" si="0"/>
        <v>1</v>
      </c>
      <c r="Z33" s="28" t="e">
        <f t="shared" si="1"/>
        <v>#DIV/0!</v>
      </c>
      <c r="AA33" s="27" t="e">
        <f t="shared" si="2"/>
        <v>#DIV/0!</v>
      </c>
      <c r="AB33" s="27" t="b">
        <f t="shared" si="3"/>
        <v>1</v>
      </c>
    </row>
    <row r="34" spans="1:28" s="27" customFormat="1" ht="45" x14ac:dyDescent="0.25">
      <c r="A34" s="9">
        <v>32</v>
      </c>
      <c r="B34" s="70" t="s">
        <v>130</v>
      </c>
      <c r="C34" s="11"/>
      <c r="D34" s="12" t="s">
        <v>131</v>
      </c>
      <c r="E34" s="13">
        <v>2612083</v>
      </c>
      <c r="F34" s="14" t="s">
        <v>18</v>
      </c>
      <c r="G34" s="15" t="s">
        <v>132</v>
      </c>
      <c r="H34" s="16" t="s">
        <v>38</v>
      </c>
      <c r="I34" s="17"/>
      <c r="J34" s="18" t="s">
        <v>133</v>
      </c>
      <c r="K34" s="19"/>
      <c r="L34" s="20"/>
      <c r="M34" s="21"/>
      <c r="N34" s="22">
        <v>0.6</v>
      </c>
      <c r="O34" s="23"/>
      <c r="P34" s="23"/>
      <c r="Q34" s="23"/>
      <c r="R34" s="24"/>
      <c r="S34" s="24"/>
      <c r="T34" s="26"/>
      <c r="U34" s="26"/>
      <c r="V34" s="26"/>
      <c r="W34" s="26"/>
      <c r="X34" s="26"/>
      <c r="Y34" s="27" t="b">
        <f t="shared" si="0"/>
        <v>1</v>
      </c>
      <c r="Z34" s="28" t="e">
        <f t="shared" si="1"/>
        <v>#DIV/0!</v>
      </c>
      <c r="AA34" s="27" t="e">
        <f t="shared" si="2"/>
        <v>#DIV/0!</v>
      </c>
      <c r="AB34" s="27" t="b">
        <f t="shared" si="3"/>
        <v>1</v>
      </c>
    </row>
    <row r="35" spans="1:28" s="27" customFormat="1" ht="22.5" x14ac:dyDescent="0.25">
      <c r="A35" s="9">
        <v>33</v>
      </c>
      <c r="B35" s="10" t="s">
        <v>134</v>
      </c>
      <c r="C35" s="11" t="s">
        <v>16</v>
      </c>
      <c r="D35" s="12" t="s">
        <v>135</v>
      </c>
      <c r="E35" s="13">
        <v>2604142</v>
      </c>
      <c r="F35" s="14" t="s">
        <v>48</v>
      </c>
      <c r="G35" s="15" t="s">
        <v>136</v>
      </c>
      <c r="H35" s="16" t="s">
        <v>38</v>
      </c>
      <c r="I35" s="17">
        <v>0.13300000000000001</v>
      </c>
      <c r="J35" s="18" t="s">
        <v>137</v>
      </c>
      <c r="K35" s="19">
        <v>516686.11</v>
      </c>
      <c r="L35" s="20">
        <v>361680</v>
      </c>
      <c r="M35" s="21">
        <v>155006.10999999999</v>
      </c>
      <c r="N35" s="22">
        <v>0.7</v>
      </c>
      <c r="O35" s="23">
        <v>0</v>
      </c>
      <c r="P35" s="23">
        <v>0</v>
      </c>
      <c r="Q35" s="23">
        <v>0</v>
      </c>
      <c r="R35" s="24">
        <v>0</v>
      </c>
      <c r="S35" s="24">
        <v>361680</v>
      </c>
      <c r="T35" s="26"/>
      <c r="U35" s="26"/>
      <c r="V35" s="26"/>
      <c r="W35" s="26"/>
      <c r="X35" s="26"/>
      <c r="Y35" s="27" t="b">
        <f t="shared" si="0"/>
        <v>1</v>
      </c>
      <c r="Z35" s="28">
        <f t="shared" si="1"/>
        <v>0.7</v>
      </c>
      <c r="AA35" s="27" t="b">
        <f t="shared" si="2"/>
        <v>1</v>
      </c>
      <c r="AB35" s="27" t="b">
        <f t="shared" si="3"/>
        <v>1</v>
      </c>
    </row>
    <row r="36" spans="1:28" s="27" customFormat="1" ht="45" x14ac:dyDescent="0.25">
      <c r="A36" s="9">
        <v>34</v>
      </c>
      <c r="B36" s="70" t="s">
        <v>138</v>
      </c>
      <c r="C36" s="11"/>
      <c r="D36" s="12" t="s">
        <v>131</v>
      </c>
      <c r="E36" s="13">
        <v>2612083</v>
      </c>
      <c r="F36" s="14" t="s">
        <v>18</v>
      </c>
      <c r="G36" s="15" t="s">
        <v>139</v>
      </c>
      <c r="H36" s="16" t="s">
        <v>32</v>
      </c>
      <c r="I36" s="17"/>
      <c r="J36" s="18" t="s">
        <v>133</v>
      </c>
      <c r="K36" s="19"/>
      <c r="L36" s="20"/>
      <c r="M36" s="21"/>
      <c r="N36" s="22">
        <v>0.6</v>
      </c>
      <c r="O36" s="23"/>
      <c r="P36" s="23"/>
      <c r="Q36" s="23"/>
      <c r="R36" s="24"/>
      <c r="S36" s="24"/>
      <c r="T36" s="26"/>
      <c r="U36" s="26"/>
      <c r="V36" s="26"/>
      <c r="W36" s="26"/>
      <c r="X36" s="26"/>
      <c r="Y36" s="27" t="b">
        <f t="shared" si="0"/>
        <v>1</v>
      </c>
      <c r="Z36" s="28" t="e">
        <f t="shared" si="1"/>
        <v>#DIV/0!</v>
      </c>
      <c r="AA36" s="27" t="e">
        <f t="shared" si="2"/>
        <v>#DIV/0!</v>
      </c>
      <c r="AB36" s="27" t="b">
        <f t="shared" si="3"/>
        <v>1</v>
      </c>
    </row>
    <row r="37" spans="1:28" s="27" customFormat="1" ht="45" x14ac:dyDescent="0.25">
      <c r="A37" s="9">
        <v>35</v>
      </c>
      <c r="B37" s="70" t="s">
        <v>140</v>
      </c>
      <c r="C37" s="11"/>
      <c r="D37" s="12" t="s">
        <v>77</v>
      </c>
      <c r="E37" s="13">
        <v>2607011</v>
      </c>
      <c r="F37" s="14" t="s">
        <v>30</v>
      </c>
      <c r="G37" s="15" t="s">
        <v>141</v>
      </c>
      <c r="H37" s="16" t="s">
        <v>20</v>
      </c>
      <c r="I37" s="17"/>
      <c r="J37" s="18" t="s">
        <v>54</v>
      </c>
      <c r="K37" s="19"/>
      <c r="L37" s="20"/>
      <c r="M37" s="21"/>
      <c r="N37" s="22">
        <v>0.7</v>
      </c>
      <c r="O37" s="23"/>
      <c r="P37" s="23"/>
      <c r="Q37" s="23"/>
      <c r="R37" s="24"/>
      <c r="S37" s="24"/>
      <c r="T37" s="26"/>
      <c r="U37" s="26"/>
      <c r="V37" s="26"/>
      <c r="W37" s="26"/>
      <c r="X37" s="26"/>
      <c r="Y37" s="27" t="b">
        <f t="shared" si="0"/>
        <v>1</v>
      </c>
      <c r="Z37" s="28" t="e">
        <f t="shared" si="1"/>
        <v>#DIV/0!</v>
      </c>
      <c r="AA37" s="27" t="e">
        <f t="shared" si="2"/>
        <v>#DIV/0!</v>
      </c>
      <c r="AB37" s="27" t="b">
        <f t="shared" si="3"/>
        <v>1</v>
      </c>
    </row>
    <row r="38" spans="1:28" s="27" customFormat="1" ht="45" x14ac:dyDescent="0.25">
      <c r="A38" s="9">
        <v>36</v>
      </c>
      <c r="B38" s="70" t="s">
        <v>142</v>
      </c>
      <c r="C38" s="11"/>
      <c r="D38" s="12" t="s">
        <v>77</v>
      </c>
      <c r="E38" s="13">
        <v>2607011</v>
      </c>
      <c r="F38" s="14" t="s">
        <v>30</v>
      </c>
      <c r="G38" s="15" t="s">
        <v>143</v>
      </c>
      <c r="H38" s="16" t="s">
        <v>38</v>
      </c>
      <c r="I38" s="17"/>
      <c r="J38" s="18" t="s">
        <v>54</v>
      </c>
      <c r="K38" s="19"/>
      <c r="L38" s="20"/>
      <c r="M38" s="21"/>
      <c r="N38" s="22">
        <v>0.7</v>
      </c>
      <c r="O38" s="23"/>
      <c r="P38" s="23"/>
      <c r="Q38" s="23"/>
      <c r="R38" s="24"/>
      <c r="S38" s="24"/>
      <c r="T38" s="26"/>
      <c r="U38" s="26"/>
      <c r="V38" s="26"/>
      <c r="W38" s="26"/>
      <c r="X38" s="26"/>
      <c r="Y38" s="27" t="b">
        <f t="shared" si="0"/>
        <v>1</v>
      </c>
      <c r="Z38" s="28" t="e">
        <f t="shared" si="1"/>
        <v>#DIV/0!</v>
      </c>
      <c r="AA38" s="27" t="e">
        <f t="shared" si="2"/>
        <v>#DIV/0!</v>
      </c>
      <c r="AB38" s="27" t="b">
        <f t="shared" si="3"/>
        <v>1</v>
      </c>
    </row>
    <row r="39" spans="1:28" s="27" customFormat="1" ht="45" x14ac:dyDescent="0.25">
      <c r="A39" s="9">
        <v>37</v>
      </c>
      <c r="B39" s="70" t="s">
        <v>144</v>
      </c>
      <c r="C39" s="11"/>
      <c r="D39" s="12" t="s">
        <v>145</v>
      </c>
      <c r="E39" s="59">
        <v>2607062</v>
      </c>
      <c r="F39" s="60" t="s">
        <v>30</v>
      </c>
      <c r="G39" s="15" t="s">
        <v>146</v>
      </c>
      <c r="H39" s="16" t="s">
        <v>32</v>
      </c>
      <c r="I39" s="17"/>
      <c r="J39" s="18" t="s">
        <v>147</v>
      </c>
      <c r="K39" s="19"/>
      <c r="L39" s="20"/>
      <c r="M39" s="21"/>
      <c r="N39" s="22">
        <v>0.7</v>
      </c>
      <c r="O39" s="23"/>
      <c r="P39" s="23"/>
      <c r="Q39" s="23"/>
      <c r="R39" s="24"/>
      <c r="S39" s="24"/>
      <c r="T39" s="26"/>
      <c r="U39" s="26"/>
      <c r="V39" s="26"/>
      <c r="W39" s="26"/>
      <c r="X39" s="26"/>
      <c r="Y39" s="27" t="b">
        <f t="shared" si="0"/>
        <v>1</v>
      </c>
      <c r="Z39" s="28" t="e">
        <f t="shared" si="1"/>
        <v>#DIV/0!</v>
      </c>
      <c r="AA39" s="27" t="e">
        <f t="shared" si="2"/>
        <v>#DIV/0!</v>
      </c>
      <c r="AB39" s="27" t="b">
        <f t="shared" si="3"/>
        <v>1</v>
      </c>
    </row>
    <row r="40" spans="1:28" s="27" customFormat="1" ht="45" x14ac:dyDescent="0.25">
      <c r="A40" s="9">
        <v>38</v>
      </c>
      <c r="B40" s="70" t="s">
        <v>148</v>
      </c>
      <c r="C40" s="11"/>
      <c r="D40" s="12" t="s">
        <v>145</v>
      </c>
      <c r="E40" s="59">
        <v>2607062</v>
      </c>
      <c r="F40" s="60" t="s">
        <v>30</v>
      </c>
      <c r="G40" s="15" t="s">
        <v>149</v>
      </c>
      <c r="H40" s="16" t="s">
        <v>32</v>
      </c>
      <c r="I40" s="79"/>
      <c r="J40" s="80" t="s">
        <v>147</v>
      </c>
      <c r="K40" s="19"/>
      <c r="L40" s="20"/>
      <c r="M40" s="21"/>
      <c r="N40" s="22">
        <v>0.7</v>
      </c>
      <c r="O40" s="23"/>
      <c r="P40" s="23"/>
      <c r="Q40" s="23"/>
      <c r="R40" s="24"/>
      <c r="S40" s="24"/>
      <c r="T40" s="26"/>
      <c r="U40" s="26"/>
      <c r="V40" s="26"/>
      <c r="W40" s="26"/>
      <c r="X40" s="26"/>
      <c r="Y40" s="27" t="b">
        <f t="shared" si="0"/>
        <v>1</v>
      </c>
      <c r="Z40" s="28" t="e">
        <f t="shared" si="1"/>
        <v>#DIV/0!</v>
      </c>
      <c r="AA40" s="27" t="e">
        <f t="shared" si="2"/>
        <v>#DIV/0!</v>
      </c>
      <c r="AB40" s="27" t="b">
        <f t="shared" si="3"/>
        <v>1</v>
      </c>
    </row>
    <row r="41" spans="1:28" s="27" customFormat="1" ht="45" x14ac:dyDescent="0.25">
      <c r="A41" s="9">
        <v>39</v>
      </c>
      <c r="B41" s="70" t="s">
        <v>150</v>
      </c>
      <c r="C41" s="11"/>
      <c r="D41" s="12" t="s">
        <v>151</v>
      </c>
      <c r="E41" s="13">
        <v>2604082</v>
      </c>
      <c r="F41" s="14" t="s">
        <v>48</v>
      </c>
      <c r="G41" s="15" t="s">
        <v>152</v>
      </c>
      <c r="H41" s="16" t="s">
        <v>32</v>
      </c>
      <c r="I41" s="17"/>
      <c r="J41" s="18" t="s">
        <v>137</v>
      </c>
      <c r="K41" s="19"/>
      <c r="L41" s="20"/>
      <c r="M41" s="21"/>
      <c r="N41" s="22">
        <v>0.7</v>
      </c>
      <c r="O41" s="23"/>
      <c r="P41" s="23"/>
      <c r="Q41" s="23"/>
      <c r="R41" s="24"/>
      <c r="S41" s="24"/>
      <c r="T41" s="26"/>
      <c r="U41" s="26"/>
      <c r="V41" s="26"/>
      <c r="W41" s="26"/>
      <c r="X41" s="26"/>
      <c r="Y41" s="27" t="b">
        <f t="shared" si="0"/>
        <v>1</v>
      </c>
      <c r="Z41" s="28" t="e">
        <f t="shared" si="1"/>
        <v>#DIV/0!</v>
      </c>
      <c r="AA41" s="27" t="e">
        <f t="shared" si="2"/>
        <v>#DIV/0!</v>
      </c>
      <c r="AB41" s="27" t="b">
        <f t="shared" si="3"/>
        <v>1</v>
      </c>
    </row>
    <row r="42" spans="1:28" s="27" customFormat="1" ht="22.5" x14ac:dyDescent="0.25">
      <c r="A42" s="9">
        <v>40</v>
      </c>
      <c r="B42" s="10" t="s">
        <v>153</v>
      </c>
      <c r="C42" s="11" t="s">
        <v>16</v>
      </c>
      <c r="D42" s="12" t="s">
        <v>154</v>
      </c>
      <c r="E42" s="9">
        <v>2608043</v>
      </c>
      <c r="F42" s="14" t="s">
        <v>155</v>
      </c>
      <c r="G42" s="15" t="s">
        <v>156</v>
      </c>
      <c r="H42" s="16" t="s">
        <v>32</v>
      </c>
      <c r="I42" s="17">
        <v>0.626</v>
      </c>
      <c r="J42" s="18" t="s">
        <v>116</v>
      </c>
      <c r="K42" s="19">
        <v>478988.54</v>
      </c>
      <c r="L42" s="20">
        <v>287393</v>
      </c>
      <c r="M42" s="21">
        <f>K42-L42</f>
        <v>191595.53999999998</v>
      </c>
      <c r="N42" s="22">
        <v>0.6</v>
      </c>
      <c r="O42" s="23">
        <v>0</v>
      </c>
      <c r="P42" s="23">
        <v>0</v>
      </c>
      <c r="Q42" s="23">
        <v>0</v>
      </c>
      <c r="R42" s="24">
        <v>0</v>
      </c>
      <c r="S42" s="24">
        <f>L42</f>
        <v>287393</v>
      </c>
      <c r="T42" s="26"/>
      <c r="U42" s="26"/>
      <c r="V42" s="26"/>
      <c r="W42" s="26"/>
      <c r="X42" s="26"/>
      <c r="Y42" s="27" t="b">
        <f t="shared" si="0"/>
        <v>1</v>
      </c>
      <c r="Z42" s="28">
        <f t="shared" si="1"/>
        <v>0.6</v>
      </c>
      <c r="AA42" s="27" t="b">
        <f t="shared" si="2"/>
        <v>1</v>
      </c>
      <c r="AB42" s="27" t="b">
        <f t="shared" si="3"/>
        <v>1</v>
      </c>
    </row>
    <row r="43" spans="1:28" x14ac:dyDescent="0.25">
      <c r="A43" s="1" t="s">
        <v>157</v>
      </c>
      <c r="B43" s="1"/>
      <c r="C43" s="1"/>
      <c r="D43" s="1"/>
      <c r="E43" s="1"/>
      <c r="F43" s="1"/>
      <c r="G43" s="1"/>
      <c r="H43" s="1"/>
      <c r="I43" s="81">
        <f>SUM(I3:I42)</f>
        <v>15.340999999999999</v>
      </c>
      <c r="J43" s="82" t="s">
        <v>158</v>
      </c>
      <c r="K43" s="83">
        <f>SUM(K3:K42)</f>
        <v>91607245.349999994</v>
      </c>
      <c r="L43" s="83">
        <f>SUM(L3:L42)</f>
        <v>63361461</v>
      </c>
      <c r="M43" s="83">
        <f>SUM(M3:M42)</f>
        <v>28245784.349999998</v>
      </c>
      <c r="N43" s="84" t="s">
        <v>158</v>
      </c>
      <c r="O43" s="85">
        <f t="shared" ref="O43:X43" si="4">SUM(O3:O42)</f>
        <v>0</v>
      </c>
      <c r="P43" s="85">
        <f t="shared" si="4"/>
        <v>0</v>
      </c>
      <c r="Q43" s="85">
        <f t="shared" si="4"/>
        <v>0</v>
      </c>
      <c r="R43" s="85">
        <f t="shared" si="4"/>
        <v>0</v>
      </c>
      <c r="S43" s="85">
        <f t="shared" si="4"/>
        <v>17409687</v>
      </c>
      <c r="T43" s="85">
        <f t="shared" si="4"/>
        <v>13855312</v>
      </c>
      <c r="U43" s="85">
        <f t="shared" si="4"/>
        <v>15006225</v>
      </c>
      <c r="V43" s="85">
        <f t="shared" si="4"/>
        <v>10681398</v>
      </c>
      <c r="W43" s="85">
        <f t="shared" si="4"/>
        <v>6408839</v>
      </c>
      <c r="X43" s="85">
        <f t="shared" si="4"/>
        <v>0</v>
      </c>
      <c r="Y43" s="27" t="b">
        <f t="shared" si="0"/>
        <v>1</v>
      </c>
      <c r="Z43" s="28">
        <f t="shared" si="1"/>
        <v>0.69169999999999998</v>
      </c>
      <c r="AA43" s="27" t="b">
        <f t="shared" si="2"/>
        <v>0</v>
      </c>
      <c r="AB43" s="27" t="b">
        <f t="shared" si="3"/>
        <v>1</v>
      </c>
    </row>
    <row r="44" spans="1:28" x14ac:dyDescent="0.25">
      <c r="A44" s="86" t="s">
        <v>159</v>
      </c>
      <c r="B44" s="87"/>
      <c r="C44" s="87"/>
      <c r="D44" s="87"/>
      <c r="E44" s="87"/>
      <c r="F44" s="87"/>
      <c r="G44" s="87"/>
      <c r="H44" s="88"/>
      <c r="I44" s="81">
        <f>SUMIF($C$3:$C$42,"N",I3:I42)</f>
        <v>9.3779999999999983</v>
      </c>
      <c r="J44" s="82" t="s">
        <v>158</v>
      </c>
      <c r="K44" s="83">
        <f>SUMIF($C$3:$C$42,"N",K3:K42)</f>
        <v>20727900.719999995</v>
      </c>
      <c r="L44" s="83">
        <f>SUMIF($C$3:$C$42,"N",L3:L42)</f>
        <v>13745922</v>
      </c>
      <c r="M44" s="83">
        <f>SUMIF($C$3:$C$42,"N",M3:M42)</f>
        <v>6981978.7200000007</v>
      </c>
      <c r="N44" s="89" t="s">
        <v>158</v>
      </c>
      <c r="O44" s="83">
        <f t="shared" ref="O44:X44" si="5">SUMIF($C$3:$C$42,"N",O3:O42)</f>
        <v>0</v>
      </c>
      <c r="P44" s="83">
        <f t="shared" si="5"/>
        <v>0</v>
      </c>
      <c r="Q44" s="83">
        <f t="shared" si="5"/>
        <v>0</v>
      </c>
      <c r="R44" s="83">
        <f t="shared" si="5"/>
        <v>0</v>
      </c>
      <c r="S44" s="83">
        <f t="shared" si="5"/>
        <v>13745922</v>
      </c>
      <c r="T44" s="83">
        <f t="shared" si="5"/>
        <v>0</v>
      </c>
      <c r="U44" s="83">
        <f t="shared" si="5"/>
        <v>0</v>
      </c>
      <c r="V44" s="83">
        <f t="shared" si="5"/>
        <v>0</v>
      </c>
      <c r="W44" s="83">
        <f t="shared" si="5"/>
        <v>0</v>
      </c>
      <c r="X44" s="83">
        <f t="shared" si="5"/>
        <v>0</v>
      </c>
      <c r="Y44" s="27" t="b">
        <f t="shared" si="0"/>
        <v>1</v>
      </c>
      <c r="Z44" s="28">
        <f t="shared" si="1"/>
        <v>0.66320000000000001</v>
      </c>
      <c r="AA44" s="27" t="b">
        <f t="shared" si="2"/>
        <v>0</v>
      </c>
      <c r="AB44" s="27" t="b">
        <f t="shared" si="3"/>
        <v>1</v>
      </c>
    </row>
    <row r="45" spans="1:28" x14ac:dyDescent="0.25">
      <c r="A45" s="90" t="s">
        <v>160</v>
      </c>
      <c r="B45" s="90"/>
      <c r="C45" s="90"/>
      <c r="D45" s="90"/>
      <c r="E45" s="90"/>
      <c r="F45" s="90"/>
      <c r="G45" s="90"/>
      <c r="H45" s="90"/>
      <c r="I45" s="91">
        <f>SUMIF($C$3:$C$42,"W",I3:I42)</f>
        <v>5.9630000000000001</v>
      </c>
      <c r="J45" s="92" t="s">
        <v>158</v>
      </c>
      <c r="K45" s="93">
        <f>SUMIF($C$3:$C$42,"W",K3:K42)</f>
        <v>70879344.63000001</v>
      </c>
      <c r="L45" s="93">
        <f>SUMIF($C$3:$C$42,"W",L3:L42)</f>
        <v>49615539</v>
      </c>
      <c r="M45" s="93">
        <f>SUMIF($C$3:$C$42,"W",M3:M42)</f>
        <v>21263805.630000003</v>
      </c>
      <c r="N45" s="94" t="s">
        <v>158</v>
      </c>
      <c r="O45" s="93">
        <f t="shared" ref="O45:X45" si="6">SUMIF($C$3:$C$42,"W",O3:O42)</f>
        <v>0</v>
      </c>
      <c r="P45" s="93">
        <f t="shared" si="6"/>
        <v>0</v>
      </c>
      <c r="Q45" s="93">
        <f t="shared" si="6"/>
        <v>0</v>
      </c>
      <c r="R45" s="93">
        <f t="shared" si="6"/>
        <v>0</v>
      </c>
      <c r="S45" s="93">
        <f t="shared" si="6"/>
        <v>3663765</v>
      </c>
      <c r="T45" s="93">
        <f t="shared" si="6"/>
        <v>13855312</v>
      </c>
      <c r="U45" s="93">
        <f t="shared" si="6"/>
        <v>15006225</v>
      </c>
      <c r="V45" s="93">
        <f t="shared" si="6"/>
        <v>10681398</v>
      </c>
      <c r="W45" s="93">
        <f t="shared" si="6"/>
        <v>6408839</v>
      </c>
      <c r="X45" s="93">
        <f t="shared" si="6"/>
        <v>0</v>
      </c>
      <c r="Y45" s="27" t="b">
        <f t="shared" si="0"/>
        <v>1</v>
      </c>
      <c r="Z45" s="28">
        <f t="shared" si="1"/>
        <v>0.7</v>
      </c>
      <c r="AA45" s="27" t="b">
        <f t="shared" si="2"/>
        <v>0</v>
      </c>
      <c r="AB45" s="27" t="b">
        <f t="shared" si="3"/>
        <v>1</v>
      </c>
    </row>
    <row r="46" spans="1:28" x14ac:dyDescent="0.25">
      <c r="A46" s="95"/>
    </row>
    <row r="47" spans="1:28" x14ac:dyDescent="0.25">
      <c r="A47" s="97" t="s">
        <v>161</v>
      </c>
      <c r="B47" s="98"/>
      <c r="C47" s="99"/>
      <c r="D47" s="99"/>
    </row>
    <row r="48" spans="1:28" x14ac:dyDescent="0.25">
      <c r="A48" s="100" t="s">
        <v>162</v>
      </c>
      <c r="B48" s="98"/>
      <c r="C48" s="99"/>
      <c r="D48" s="99"/>
    </row>
    <row r="49" spans="1:4" x14ac:dyDescent="0.25">
      <c r="A49" s="97" t="s">
        <v>163</v>
      </c>
      <c r="B49" s="98"/>
      <c r="C49" s="99"/>
      <c r="D49" s="99"/>
    </row>
    <row r="50" spans="1:4" x14ac:dyDescent="0.25">
      <c r="A50" s="101" t="s">
        <v>164</v>
      </c>
      <c r="B50" s="98"/>
      <c r="C50" s="99"/>
      <c r="D50" s="99"/>
    </row>
    <row r="51" spans="1:4" hidden="1" x14ac:dyDescent="0.25">
      <c r="A51" s="102"/>
    </row>
  </sheetData>
  <mergeCells count="18">
    <mergeCell ref="M1:M2"/>
    <mergeCell ref="N1:N2"/>
    <mergeCell ref="O1:X1"/>
    <mergeCell ref="A43:H43"/>
    <mergeCell ref="A44:H44"/>
    <mergeCell ref="A45:H45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B10:B11 B13:B19 B7:B8 B21:B38 B3:B4">
    <cfRule type="expression" dxfId="35" priority="33">
      <formula>$O3="p"</formula>
    </cfRule>
    <cfRule type="expression" dxfId="34" priority="34">
      <formula>$O3="k"</formula>
    </cfRule>
    <cfRule type="expression" dxfId="33" priority="35">
      <formula>$N3="odrzucenie"</formula>
    </cfRule>
    <cfRule type="expression" dxfId="32" priority="36">
      <formula>$N3="rezygnacja"</formula>
    </cfRule>
  </conditionalFormatting>
  <conditionalFormatting sqref="B6 B12">
    <cfRule type="expression" dxfId="31" priority="29">
      <formula>$P6="p"</formula>
    </cfRule>
    <cfRule type="expression" dxfId="30" priority="30">
      <formula>$P6="k"</formula>
    </cfRule>
    <cfRule type="expression" dxfId="29" priority="31">
      <formula>$N6="odrzucenie"</formula>
    </cfRule>
    <cfRule type="expression" dxfId="28" priority="32">
      <formula>$N6="rezygnacja"</formula>
    </cfRule>
  </conditionalFormatting>
  <conditionalFormatting sqref="B5">
    <cfRule type="expression" dxfId="27" priority="25">
      <formula>$P5="p"</formula>
    </cfRule>
    <cfRule type="expression" dxfId="26" priority="26">
      <formula>$P5="k"</formula>
    </cfRule>
    <cfRule type="expression" dxfId="25" priority="27">
      <formula>$N5="odrzucenie"</formula>
    </cfRule>
    <cfRule type="expression" dxfId="24" priority="28">
      <formula>$N5="rezygnacja"</formula>
    </cfRule>
  </conditionalFormatting>
  <conditionalFormatting sqref="B9">
    <cfRule type="expression" dxfId="23" priority="21">
      <formula>$P9="p"</formula>
    </cfRule>
    <cfRule type="expression" dxfId="22" priority="22">
      <formula>$P9="k"</formula>
    </cfRule>
    <cfRule type="expression" dxfId="21" priority="23">
      <formula>$N9="odrzucenie"</formula>
    </cfRule>
    <cfRule type="expression" dxfId="20" priority="24">
      <formula>$N9="rezygnacja"</formula>
    </cfRule>
  </conditionalFormatting>
  <conditionalFormatting sqref="B20">
    <cfRule type="expression" dxfId="19" priority="17">
      <formula>$P20="p"</formula>
    </cfRule>
    <cfRule type="expression" dxfId="18" priority="18">
      <formula>$P20="k"</formula>
    </cfRule>
    <cfRule type="expression" dxfId="17" priority="19">
      <formula>$N20="odrzucenie"</formula>
    </cfRule>
    <cfRule type="expression" dxfId="16" priority="20">
      <formula>$N20="rezygnacja"</formula>
    </cfRule>
  </conditionalFormatting>
  <conditionalFormatting sqref="B40 B42">
    <cfRule type="expression" dxfId="15" priority="13">
      <formula>$O40="p"</formula>
    </cfRule>
    <cfRule type="expression" dxfId="14" priority="14">
      <formula>$O40="k"</formula>
    </cfRule>
    <cfRule type="expression" dxfId="13" priority="15">
      <formula>$N40="odrzucenie"</formula>
    </cfRule>
    <cfRule type="expression" dxfId="12" priority="16">
      <formula>$N40="rezygnacja"</formula>
    </cfRule>
  </conditionalFormatting>
  <conditionalFormatting sqref="B39">
    <cfRule type="expression" dxfId="11" priority="9">
      <formula>$O39="p"</formula>
    </cfRule>
    <cfRule type="expression" dxfId="10" priority="10">
      <formula>$O39="k"</formula>
    </cfRule>
    <cfRule type="expression" dxfId="9" priority="11">
      <formula>$N39="odrzucenie"</formula>
    </cfRule>
    <cfRule type="expression" dxfId="8" priority="12">
      <formula>$N39="rezygnacja"</formula>
    </cfRule>
  </conditionalFormatting>
  <conditionalFormatting sqref="I40:J40">
    <cfRule type="expression" dxfId="7" priority="5">
      <formula>$Q40="p"</formula>
    </cfRule>
    <cfRule type="expression" dxfId="6" priority="6">
      <formula>$Q40="k"</formula>
    </cfRule>
    <cfRule type="expression" dxfId="5" priority="7">
      <formula>$P40="odrzucenie"</formula>
    </cfRule>
    <cfRule type="expression" dxfId="4" priority="8">
      <formula>$P40="rezygnacja"</formula>
    </cfRule>
  </conditionalFormatting>
  <conditionalFormatting sqref="B41">
    <cfRule type="expression" dxfId="3" priority="1">
      <formula>$O41="p"</formula>
    </cfRule>
    <cfRule type="expression" dxfId="2" priority="2">
      <formula>$O41="k"</formula>
    </cfRule>
    <cfRule type="expression" dxfId="1" priority="3">
      <formula>$N41="odrzucenie"</formula>
    </cfRule>
    <cfRule type="expression" dxfId="0" priority="4">
      <formula>$N41="rezygnacja"</formula>
    </cfRule>
  </conditionalFormatting>
  <dataValidations count="1">
    <dataValidation type="list" allowBlank="1" showInputMessage="1" showErrorMessage="1" sqref="H3:H42" xr:uid="{4B80F880-1D07-4147-8A30-6726B8D79E8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>
    <oddHeader>&amp;LWojewództwo Świętokrzyskie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rez</vt:lpstr>
      <vt:lpstr>'gm rez'!Obszar_wydruku</vt:lpstr>
      <vt:lpstr>'gm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2023-11-14T08:39:53Z</dcterms:created>
  <dcterms:modified xsi:type="dcterms:W3CDTF">2023-11-14T08:40:26Z</dcterms:modified>
</cp:coreProperties>
</file>