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C 2023\"/>
    </mc:Choice>
  </mc:AlternateContent>
  <xr:revisionPtr revIDLastSave="0" documentId="8_{03C2B378-E230-452A-ABBC-CF848291EAC8}" xr6:coauthVersionLast="36" xr6:coauthVersionMax="36" xr10:uidLastSave="{00000000-0000-0000-0000-000000000000}"/>
  <bookViews>
    <workbookView xWindow="0" yWindow="0" windowWidth="28800" windowHeight="11625" xr2:uid="{96F731B9-F3A7-4A0E-BEC5-4F2BDFE0EF59}"/>
  </bookViews>
  <sheets>
    <sheet name="gm podst" sheetId="1" r:id="rId1"/>
  </sheets>
  <definedNames>
    <definedName name="_xlnm._FilterDatabase" localSheetId="0" hidden="1">'gm podst'!$A$1:$X$62</definedName>
    <definedName name="_xlnm.Print_Area" localSheetId="0">'gm podst'!$A$1:$T$63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N59" i="1"/>
  <c r="M59" i="1"/>
  <c r="L59" i="1"/>
  <c r="K59" i="1"/>
  <c r="J59" i="1"/>
  <c r="I59" i="1"/>
  <c r="V58" i="1"/>
  <c r="W58" i="1" s="1"/>
  <c r="U58" i="1"/>
  <c r="Q58" i="1"/>
  <c r="T58" i="1" s="1"/>
  <c r="V57" i="1"/>
  <c r="W57" i="1" s="1"/>
  <c r="Q57" i="1"/>
  <c r="Q56" i="1"/>
  <c r="Q55" i="1"/>
  <c r="V54" i="1"/>
  <c r="W54" i="1" s="1"/>
  <c r="T54" i="1"/>
  <c r="U54" i="1" s="1"/>
  <c r="R54" i="1"/>
  <c r="Q54" i="1"/>
  <c r="V53" i="1"/>
  <c r="W53" i="1" s="1"/>
  <c r="T53" i="1"/>
  <c r="U53" i="1" s="1"/>
  <c r="R53" i="1"/>
  <c r="Q53" i="1"/>
  <c r="X53" i="1" s="1"/>
  <c r="V52" i="1"/>
  <c r="W52" i="1" s="1"/>
  <c r="Q52" i="1"/>
  <c r="T52" i="1" s="1"/>
  <c r="U52" i="1" s="1"/>
  <c r="V51" i="1"/>
  <c r="W51" i="1" s="1"/>
  <c r="Q51" i="1"/>
  <c r="Q50" i="1"/>
  <c r="T49" i="1"/>
  <c r="Q49" i="1"/>
  <c r="V48" i="1"/>
  <c r="W48" i="1" s="1"/>
  <c r="T48" i="1"/>
  <c r="U48" i="1" s="1"/>
  <c r="R48" i="1"/>
  <c r="Q48" i="1"/>
  <c r="V47" i="1"/>
  <c r="W47" i="1" s="1"/>
  <c r="T47" i="1"/>
  <c r="U47" i="1" s="1"/>
  <c r="R47" i="1"/>
  <c r="Q47" i="1"/>
  <c r="X47" i="1" s="1"/>
  <c r="V46" i="1"/>
  <c r="W46" i="1" s="1"/>
  <c r="Q46" i="1"/>
  <c r="T46" i="1" s="1"/>
  <c r="U46" i="1" s="1"/>
  <c r="Q45" i="1"/>
  <c r="R44" i="1"/>
  <c r="X44" i="1" s="1"/>
  <c r="Q44" i="1"/>
  <c r="Q43" i="1"/>
  <c r="V42" i="1"/>
  <c r="W42" i="1" s="1"/>
  <c r="U42" i="1"/>
  <c r="T42" i="1"/>
  <c r="R42" i="1"/>
  <c r="Q42" i="1"/>
  <c r="X42" i="1" s="1"/>
  <c r="V41" i="1"/>
  <c r="W41" i="1" s="1"/>
  <c r="U41" i="1"/>
  <c r="T41" i="1"/>
  <c r="R41" i="1"/>
  <c r="Q41" i="1"/>
  <c r="X41" i="1" s="1"/>
  <c r="V40" i="1"/>
  <c r="W40" i="1" s="1"/>
  <c r="U40" i="1"/>
  <c r="Q40" i="1"/>
  <c r="T40" i="1" s="1"/>
  <c r="Q39" i="1"/>
  <c r="Q38" i="1"/>
  <c r="T37" i="1"/>
  <c r="R37" i="1"/>
  <c r="X37" i="1" s="1"/>
  <c r="Q37" i="1"/>
  <c r="V36" i="1"/>
  <c r="W36" i="1" s="1"/>
  <c r="T36" i="1"/>
  <c r="U36" i="1" s="1"/>
  <c r="R36" i="1"/>
  <c r="Q36" i="1"/>
  <c r="X36" i="1" s="1"/>
  <c r="V35" i="1"/>
  <c r="W35" i="1" s="1"/>
  <c r="T35" i="1"/>
  <c r="U35" i="1" s="1"/>
  <c r="R35" i="1"/>
  <c r="Q35" i="1"/>
  <c r="X35" i="1" s="1"/>
  <c r="W34" i="1"/>
  <c r="V34" i="1"/>
  <c r="Q34" i="1"/>
  <c r="T34" i="1" s="1"/>
  <c r="U34" i="1" s="1"/>
  <c r="V33" i="1"/>
  <c r="W33" i="1" s="1"/>
  <c r="Q33" i="1"/>
  <c r="Q32" i="1"/>
  <c r="Q31" i="1"/>
  <c r="V30" i="1"/>
  <c r="W30" i="1" s="1"/>
  <c r="T30" i="1"/>
  <c r="U30" i="1" s="1"/>
  <c r="R30" i="1"/>
  <c r="Q30" i="1"/>
  <c r="V29" i="1"/>
  <c r="W29" i="1" s="1"/>
  <c r="T29" i="1"/>
  <c r="U29" i="1" s="1"/>
  <c r="R29" i="1"/>
  <c r="Q29" i="1"/>
  <c r="X29" i="1" s="1"/>
  <c r="V28" i="1"/>
  <c r="W28" i="1" s="1"/>
  <c r="Q28" i="1"/>
  <c r="T28" i="1" s="1"/>
  <c r="U28" i="1" s="1"/>
  <c r="Q27" i="1"/>
  <c r="R26" i="1"/>
  <c r="X26" i="1" s="1"/>
  <c r="Q26" i="1"/>
  <c r="Q25" i="1"/>
  <c r="T25" i="1" s="1"/>
  <c r="V24" i="1"/>
  <c r="W24" i="1" s="1"/>
  <c r="U24" i="1"/>
  <c r="T24" i="1"/>
  <c r="R24" i="1"/>
  <c r="Q24" i="1"/>
  <c r="X24" i="1" s="1"/>
  <c r="V23" i="1"/>
  <c r="W23" i="1" s="1"/>
  <c r="U23" i="1"/>
  <c r="T23" i="1"/>
  <c r="R23" i="1"/>
  <c r="Q23" i="1"/>
  <c r="X23" i="1" s="1"/>
  <c r="V22" i="1"/>
  <c r="W22" i="1" s="1"/>
  <c r="U22" i="1"/>
  <c r="Q22" i="1"/>
  <c r="T22" i="1" s="1"/>
  <c r="Q21" i="1"/>
  <c r="V21" i="1" s="1"/>
  <c r="W21" i="1" s="1"/>
  <c r="Q20" i="1"/>
  <c r="T19" i="1"/>
  <c r="R19" i="1"/>
  <c r="X19" i="1" s="1"/>
  <c r="Q19" i="1"/>
  <c r="V18" i="1"/>
  <c r="W18" i="1" s="1"/>
  <c r="T18" i="1"/>
  <c r="U18" i="1" s="1"/>
  <c r="R18" i="1"/>
  <c r="Q18" i="1"/>
  <c r="X18" i="1" s="1"/>
  <c r="V17" i="1"/>
  <c r="W17" i="1" s="1"/>
  <c r="T17" i="1"/>
  <c r="U17" i="1" s="1"/>
  <c r="R17" i="1"/>
  <c r="Q17" i="1"/>
  <c r="X17" i="1" s="1"/>
  <c r="W16" i="1"/>
  <c r="V16" i="1"/>
  <c r="Q16" i="1"/>
  <c r="T16" i="1" s="1"/>
  <c r="U16" i="1" s="1"/>
  <c r="V15" i="1"/>
  <c r="W15" i="1" s="1"/>
  <c r="Q15" i="1"/>
  <c r="Q14" i="1"/>
  <c r="T13" i="1"/>
  <c r="Q13" i="1"/>
  <c r="V12" i="1"/>
  <c r="W12" i="1" s="1"/>
  <c r="T12" i="1"/>
  <c r="U12" i="1" s="1"/>
  <c r="R12" i="1"/>
  <c r="Q12" i="1"/>
  <c r="V11" i="1"/>
  <c r="W11" i="1" s="1"/>
  <c r="T11" i="1"/>
  <c r="U11" i="1" s="1"/>
  <c r="R11" i="1"/>
  <c r="Q11" i="1"/>
  <c r="X11" i="1" s="1"/>
  <c r="V10" i="1"/>
  <c r="W10" i="1" s="1"/>
  <c r="Q10" i="1"/>
  <c r="T10" i="1" s="1"/>
  <c r="U10" i="1" s="1"/>
  <c r="Q9" i="1"/>
  <c r="R8" i="1"/>
  <c r="X8" i="1" s="1"/>
  <c r="Q8" i="1"/>
  <c r="Q7" i="1"/>
  <c r="V6" i="1"/>
  <c r="W6" i="1" s="1"/>
  <c r="U6" i="1"/>
  <c r="T6" i="1"/>
  <c r="R6" i="1"/>
  <c r="Q6" i="1"/>
  <c r="X6" i="1" s="1"/>
  <c r="V5" i="1"/>
  <c r="W5" i="1" s="1"/>
  <c r="U5" i="1"/>
  <c r="T5" i="1"/>
  <c r="R5" i="1"/>
  <c r="Q5" i="1"/>
  <c r="X5" i="1" s="1"/>
  <c r="V4" i="1"/>
  <c r="W4" i="1" s="1"/>
  <c r="U4" i="1"/>
  <c r="Q4" i="1"/>
  <c r="T4" i="1" s="1"/>
  <c r="Q3" i="1"/>
  <c r="Q59" i="1" l="1"/>
  <c r="R3" i="1"/>
  <c r="T3" i="1"/>
  <c r="U7" i="1"/>
  <c r="V7" i="1"/>
  <c r="W7" i="1" s="1"/>
  <c r="R14" i="1"/>
  <c r="X14" i="1" s="1"/>
  <c r="R25" i="1"/>
  <c r="U55" i="1"/>
  <c r="V55" i="1"/>
  <c r="W55" i="1" s="1"/>
  <c r="T55" i="1"/>
  <c r="U9" i="1"/>
  <c r="R9" i="1"/>
  <c r="X9" i="1" s="1"/>
  <c r="T9" i="1"/>
  <c r="V20" i="1"/>
  <c r="W20" i="1" s="1"/>
  <c r="T20" i="1"/>
  <c r="U20" i="1"/>
  <c r="V38" i="1"/>
  <c r="W38" i="1" s="1"/>
  <c r="U38" i="1"/>
  <c r="T38" i="1"/>
  <c r="T43" i="1"/>
  <c r="U43" i="1" s="1"/>
  <c r="R45" i="1"/>
  <c r="X45" i="1" s="1"/>
  <c r="T45" i="1"/>
  <c r="U45" i="1" s="1"/>
  <c r="U49" i="1"/>
  <c r="V49" i="1"/>
  <c r="W49" i="1" s="1"/>
  <c r="R55" i="1"/>
  <c r="X55" i="1" s="1"/>
  <c r="I60" i="1"/>
  <c r="J64" i="1" s="1"/>
  <c r="U21" i="1"/>
  <c r="R21" i="1"/>
  <c r="X21" i="1" s="1"/>
  <c r="T21" i="1"/>
  <c r="V25" i="1"/>
  <c r="W25" i="1" s="1"/>
  <c r="U25" i="1"/>
  <c r="R7" i="1"/>
  <c r="V39" i="1"/>
  <c r="W39" i="1" s="1"/>
  <c r="R43" i="1"/>
  <c r="X43" i="1" s="1"/>
  <c r="R50" i="1"/>
  <c r="X50" i="1" s="1"/>
  <c r="U57" i="1"/>
  <c r="T7" i="1"/>
  <c r="U13" i="1"/>
  <c r="V13" i="1"/>
  <c r="W13" i="1" s="1"/>
  <c r="U27" i="1"/>
  <c r="R27" i="1"/>
  <c r="X27" i="1" s="1"/>
  <c r="T27" i="1"/>
  <c r="V31" i="1"/>
  <c r="W31" i="1" s="1"/>
  <c r="U31" i="1"/>
  <c r="X3" i="1"/>
  <c r="X7" i="1"/>
  <c r="V9" i="1"/>
  <c r="W9" i="1" s="1"/>
  <c r="X12" i="1"/>
  <c r="R13" i="1"/>
  <c r="X13" i="1" s="1"/>
  <c r="R20" i="1"/>
  <c r="X20" i="1" s="1"/>
  <c r="X25" i="1"/>
  <c r="V27" i="1"/>
  <c r="W27" i="1" s="1"/>
  <c r="X30" i="1"/>
  <c r="R31" i="1"/>
  <c r="X31" i="1" s="1"/>
  <c r="R38" i="1"/>
  <c r="X38" i="1" s="1"/>
  <c r="V45" i="1"/>
  <c r="W45" i="1" s="1"/>
  <c r="X48" i="1"/>
  <c r="R49" i="1"/>
  <c r="X49" i="1" s="1"/>
  <c r="X54" i="1"/>
  <c r="V14" i="1"/>
  <c r="W14" i="1" s="1"/>
  <c r="T14" i="1"/>
  <c r="U14" i="1"/>
  <c r="V32" i="1"/>
  <c r="W32" i="1" s="1"/>
  <c r="T32" i="1"/>
  <c r="U32" i="1" s="1"/>
  <c r="R39" i="1"/>
  <c r="X39" i="1" s="1"/>
  <c r="T39" i="1"/>
  <c r="U39" i="1" s="1"/>
  <c r="V43" i="1"/>
  <c r="W43" i="1" s="1"/>
  <c r="V50" i="1"/>
  <c r="W50" i="1" s="1"/>
  <c r="T50" i="1"/>
  <c r="U50" i="1"/>
  <c r="V3" i="1"/>
  <c r="W3" i="1" s="1"/>
  <c r="R32" i="1"/>
  <c r="X32" i="1" s="1"/>
  <c r="V8" i="1"/>
  <c r="W8" i="1" s="1"/>
  <c r="T8" i="1"/>
  <c r="U8" i="1"/>
  <c r="U15" i="1"/>
  <c r="R15" i="1"/>
  <c r="X15" i="1" s="1"/>
  <c r="T15" i="1"/>
  <c r="U19" i="1"/>
  <c r="V19" i="1"/>
  <c r="W19" i="1" s="1"/>
  <c r="V26" i="1"/>
  <c r="W26" i="1" s="1"/>
  <c r="T26" i="1"/>
  <c r="U26" i="1"/>
  <c r="T31" i="1"/>
  <c r="U33" i="1"/>
  <c r="T33" i="1"/>
  <c r="R33" i="1"/>
  <c r="X33" i="1" s="1"/>
  <c r="V37" i="1"/>
  <c r="W37" i="1" s="1"/>
  <c r="U37" i="1"/>
  <c r="V44" i="1"/>
  <c r="W44" i="1" s="1"/>
  <c r="T44" i="1"/>
  <c r="U44" i="1" s="1"/>
  <c r="U51" i="1"/>
  <c r="R51" i="1"/>
  <c r="X51" i="1" s="1"/>
  <c r="T51" i="1"/>
  <c r="V56" i="1"/>
  <c r="W56" i="1" s="1"/>
  <c r="T56" i="1"/>
  <c r="U56" i="1" s="1"/>
  <c r="R56" i="1"/>
  <c r="X56" i="1" s="1"/>
  <c r="M64" i="1"/>
  <c r="L60" i="1"/>
  <c r="X57" i="1"/>
  <c r="X10" i="1"/>
  <c r="X16" i="1"/>
  <c r="X22" i="1"/>
  <c r="X46" i="1"/>
  <c r="R57" i="1"/>
  <c r="X58" i="1"/>
  <c r="R4" i="1"/>
  <c r="X4" i="1" s="1"/>
  <c r="R10" i="1"/>
  <c r="R16" i="1"/>
  <c r="R22" i="1"/>
  <c r="R28" i="1"/>
  <c r="X28" i="1" s="1"/>
  <c r="R34" i="1"/>
  <c r="X34" i="1" s="1"/>
  <c r="R40" i="1"/>
  <c r="X40" i="1" s="1"/>
  <c r="R46" i="1"/>
  <c r="R52" i="1"/>
  <c r="T57" i="1"/>
  <c r="R58" i="1"/>
  <c r="X52" i="1"/>
  <c r="V59" i="1" l="1"/>
  <c r="T59" i="1"/>
  <c r="U59" i="1" s="1"/>
  <c r="R59" i="1"/>
  <c r="X59" i="1" s="1"/>
  <c r="U3" i="1"/>
</calcChain>
</file>

<file path=xl/sharedStrings.xml><?xml version="1.0" encoding="utf-8"?>
<sst xmlns="http://schemas.openxmlformats.org/spreadsheetml/2006/main" count="425" uniqueCount="200">
  <si>
    <t>L.p.</t>
  </si>
  <si>
    <t>Nr ewid.</t>
  </si>
  <si>
    <t>Zadanie nowe [N]</t>
  </si>
  <si>
    <t>Jednostka Samorządu Terytorialnego</t>
  </si>
  <si>
    <t>TERC</t>
  </si>
  <si>
    <t>Powiat</t>
  </si>
  <si>
    <t>Nazwa zadania</t>
  </si>
  <si>
    <t>Rodzaj zadania</t>
  </si>
  <si>
    <t>Długość dróg realizowanych w ramach zadania</t>
  </si>
  <si>
    <t>Liczba realizowanych elementów infrastruktury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</si>
  <si>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</si>
  <si>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</si>
  <si>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</si>
  <si>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</si>
  <si>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</si>
  <si>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</si>
  <si>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drogi dla pieszych (km)</t>
  </si>
  <si>
    <t>drogi dla pieszych i rowerów (km)</t>
  </si>
  <si>
    <t>drogi dla rowerów (km)</t>
  </si>
  <si>
    <t>przejścia dla pieszych</t>
  </si>
  <si>
    <t>przejazdy dla rowerów</t>
  </si>
  <si>
    <t>perony przystankowe wraz z dojściami do tych peronów</t>
  </si>
  <si>
    <t>spr-lata</t>
  </si>
  <si>
    <t>spr-procent</t>
  </si>
  <si>
    <t>spr-dof</t>
  </si>
  <si>
    <t>spr-montaż</t>
  </si>
  <si>
    <t>40/C/2023</t>
  </si>
  <si>
    <t>N</t>
  </si>
  <si>
    <t>Gmina Ostrowiec Świętokrzyski</t>
  </si>
  <si>
    <t>ostrowiecki</t>
  </si>
  <si>
    <t>Przebudowa drogi dla pieszych i drogi dla rowerów przy ul. Granicznej w Ostrowcu Świętokrzyskim</t>
  </si>
  <si>
    <t xml:space="preserve">P </t>
  </si>
  <si>
    <t>10.2023 09.2024</t>
  </si>
  <si>
    <t>41/C/2023</t>
  </si>
  <si>
    <t>Przebudowa drogi dla pieszych i drogi dla rowerów przy ul. Grzybowej w Ostrowcu Świętokrzyskim</t>
  </si>
  <si>
    <t>39/C/2023</t>
  </si>
  <si>
    <t>Przebudowa drogi dla pieszych i drogi dla rowerów przy ul. Kraszewskiego w Ostrowcu Świętokrzyskim</t>
  </si>
  <si>
    <t>42/C/2023</t>
  </si>
  <si>
    <t>Przebudowa drogi dla pieszych i drogi dla rowerów przy ul. Denkowskiej w Ostrowcu Świętokrzyskim</t>
  </si>
  <si>
    <t>45/C/2023</t>
  </si>
  <si>
    <t>Przebudowa drogi dla pieszych i drogi dla rowerów przy ul. Miodowej w Ostrowcu Świętokrzyskim</t>
  </si>
  <si>
    <t>46/C/2023</t>
  </si>
  <si>
    <t>Remont drogi dla pieszych i drogi dla rowerów przy ul. Sienkiewicza w Ostrowcu Świętokrzyskim</t>
  </si>
  <si>
    <t>R</t>
  </si>
  <si>
    <t>01.2023 11.2023</t>
  </si>
  <si>
    <t>82/C/2023</t>
  </si>
  <si>
    <t>Gmina Zagnańsk</t>
  </si>
  <si>
    <t>kielecki</t>
  </si>
  <si>
    <t>Budowa odcinka ścieżki rowerowej wzdłuż lewej strony drogi powiatowej nr 1289T w msc. Zagnańsk wraz z budową fragmentu przejazdu i przebudową przejazdu kolejowo-drogowego</t>
  </si>
  <si>
    <t xml:space="preserve">B </t>
  </si>
  <si>
    <t>07.2023 06.2024</t>
  </si>
  <si>
    <t>43/C/2023</t>
  </si>
  <si>
    <t>Przebudowa odcinków drogi dla pieszych i drogi dla rowerów przy ul. Ogrodowej w Ostrowcu Świętokrzyskim</t>
  </si>
  <si>
    <t>P</t>
  </si>
  <si>
    <t>44/C/2023</t>
  </si>
  <si>
    <t>Przebudowa drogi dla pieszych i drogi dla rowerów przy ul. Szymanowskiego w Ostrowcu Świętokrzyskim</t>
  </si>
  <si>
    <t>111/C/2023</t>
  </si>
  <si>
    <t>Gmina Lipnik</t>
  </si>
  <si>
    <t>opatowski</t>
  </si>
  <si>
    <t>Przebudowa drogi gminnej nr 337012T Żurawniki - Lipnik polegająca na budowie chodnika w miejscowości Lipnik</t>
  </si>
  <si>
    <t>B</t>
  </si>
  <si>
    <t>08.2023 06.2024</t>
  </si>
  <si>
    <t>24/C/2023</t>
  </si>
  <si>
    <t>Gmina Strawczyn</t>
  </si>
  <si>
    <t>Budowa chodnika w ciągu drogi gminnej nr 388101T, ul. Strażacka w msc. Chełmce</t>
  </si>
  <si>
    <t>08.2023 07.2024</t>
  </si>
  <si>
    <t>29/C/2023</t>
  </si>
  <si>
    <t>Gmina Busko-Zdrój</t>
  </si>
  <si>
    <t>buski</t>
  </si>
  <si>
    <t>Przebudowa istniejącego ciągu pieszego na ciąg pieszo-rowerowy wraz z budową ciągu pieszego w ul. Starkiewicza nr 314147T w Busku-Zdroju</t>
  </si>
  <si>
    <t>52/C/2023</t>
  </si>
  <si>
    <t>Gmina Masłów</t>
  </si>
  <si>
    <t>Wykonanie przejścia dla pieszych na drodze gminnej nr 344028T ul. Dolna w Mąchocicach Kapitulnych</t>
  </si>
  <si>
    <t>66/C/2023</t>
  </si>
  <si>
    <t>Gmina Chmielnik</t>
  </si>
  <si>
    <t>2604043</t>
  </si>
  <si>
    <t>Remont chodników w ciągu ulicy Wolności w Chmielniku</t>
  </si>
  <si>
    <t>09.2023 08.2024</t>
  </si>
  <si>
    <t>119/C/2023</t>
  </si>
  <si>
    <t>Gmina Morawica</t>
  </si>
  <si>
    <t>Budowa chodnika i przejść dla pieszych przy ul. Wapiennej w Woli Morawickiej</t>
  </si>
  <si>
    <t>120/C/2023</t>
  </si>
  <si>
    <t>Budowa przejścia dla pieszych na ul. Bukowej na działkach o nr ewid. 294/48 i 294/50 w Bilczy</t>
  </si>
  <si>
    <t>7/C/2023</t>
  </si>
  <si>
    <t>Gmina Końskie</t>
  </si>
  <si>
    <t>konecki</t>
  </si>
  <si>
    <t>Przebudowa przejścia dla pieszych w ciągu drogi gminnej - ul. Warszawskiej w Końskich</t>
  </si>
  <si>
    <t>07.2023 04.2024</t>
  </si>
  <si>
    <t>30/C/2023</t>
  </si>
  <si>
    <t>Poprawa bezpieczeństwa ruchu pieszych na ul. Parkowej nr 314145T, ul. 1-go Maja nr 314144T oraz ul. Waryńskiego nr 314415T w Busku-Zdroju</t>
  </si>
  <si>
    <t>05.2023 04.2024</t>
  </si>
  <si>
    <t>32/C/2023</t>
  </si>
  <si>
    <t>Gmina Kazimierza Wielka</t>
  </si>
  <si>
    <t>kazimierski</t>
  </si>
  <si>
    <t>Przebudowa przejść dla pieszych w obszarze oddziaływania w ciągu drogi gminnej nr 329090T ul. Szkolna, w km od 0+579 do km 0+652, w miejscowości Kazimierza Wielka</t>
  </si>
  <si>
    <t>06.2023 09.2023</t>
  </si>
  <si>
    <t>115/C/2023</t>
  </si>
  <si>
    <t>Gmina Staszów</t>
  </si>
  <si>
    <t>staszowski</t>
  </si>
  <si>
    <t>Budowa trzech przejść dla pieszych na ul. Krakowskiej w km 0+866, km 0+1000 i km 1+105</t>
  </si>
  <si>
    <t>116/C/2023</t>
  </si>
  <si>
    <t>Przebudowa istniejących trzech przejść dla pieszych na skrzyżowaniu ul. Mickiewicza w km 0+816, 0+832, 0+844 z ulicą Konstytucji 3-go Maja wraz z budową jednego przejścia w ulicy Mickiewicza w km 0+993 i przebudową dwóch przejść dla pieszych w km 1+160 i km 0+657</t>
  </si>
  <si>
    <t>122/C/2023</t>
  </si>
  <si>
    <t>Gmina Miedziana Góra</t>
  </si>
  <si>
    <t>Poprawa bezpieczeństwa na przejściu dla pieszych w rejonie Zespołu Szkół w Kostomłotach Drugich ul. Kościelna</t>
  </si>
  <si>
    <t>04.2023 12.2023</t>
  </si>
  <si>
    <t>38/C/2023</t>
  </si>
  <si>
    <t>Przebudowa przejść dla pieszych na drogach gminnych - ul. Trzeciaków i ul. Jana Matejki w rejonie PSP nr 1 w Ostrowcu Świętokrzyskim</t>
  </si>
  <si>
    <t>48/C/2023</t>
  </si>
  <si>
    <t>Gmina Suchedniów</t>
  </si>
  <si>
    <t>skarżyski</t>
  </si>
  <si>
    <t>Budowa przejść dla pieszych na ul. Kościelnej w Suchedniowie</t>
  </si>
  <si>
    <t>108/C/2023</t>
  </si>
  <si>
    <t>Gmina Łączna</t>
  </si>
  <si>
    <t>Przebudowa przejścia dla pieszych w ciągu drogi gminnej nr 339001T - Starodroże S7 w miejscowości Łączna</t>
  </si>
  <si>
    <t>04.2023 03.2024</t>
  </si>
  <si>
    <t>109/C/2023</t>
  </si>
  <si>
    <t>Przebudowa przejścia dla pieszych w ciągu drogi gminnej nr 339001T - Starodroże S7 przy szkole w miejscowości Gózd</t>
  </si>
  <si>
    <t>110/C/2023</t>
  </si>
  <si>
    <t>Przebudowa przejścia dla pieszych w ciągu drogi gminnej nr 339001T - Starodroże S7 przy skrzyżowaniu z DP 1406T</t>
  </si>
  <si>
    <t>121/C/2023</t>
  </si>
  <si>
    <t>Budowa przejścia dla pieszych na ul. Wesołej w Brzezinach</t>
  </si>
  <si>
    <t>1/C/2023</t>
  </si>
  <si>
    <t>Gmina Pińczów</t>
  </si>
  <si>
    <t>pińczowski</t>
  </si>
  <si>
    <t>Budowa ścieżki rowerowej wzdłuż ulicy Kardynała Wyszyńskiego w Pińczowie</t>
  </si>
  <si>
    <t>2/C/2023</t>
  </si>
  <si>
    <t>Poprawa bezpieczeństwa pieszych na terenie gminy Pińczów - budowa chodnika w miejscowości Kopernia</t>
  </si>
  <si>
    <t>3/C/2023</t>
  </si>
  <si>
    <t>Budowa drogi dla pieszych w pasie drogowym drogi gminnej - ul. ks. Jerzego Popiełuszki w Końskich</t>
  </si>
  <si>
    <t>4/C/2023</t>
  </si>
  <si>
    <t>Budowa drogi dla pieszych w pasie drogowym drogi gminnej - ul. Kardynała Stefana Wyszyńskiego w Końskich</t>
  </si>
  <si>
    <t>5/C/2023</t>
  </si>
  <si>
    <t>Budowa drogi dla pieszych w pasie drogowym drogi gminnej - ul. ks. Kazimierza Sykulskiego w Końskich</t>
  </si>
  <si>
    <t>6/C/2023</t>
  </si>
  <si>
    <t>Budowa drogi dla pieszych w pasie drogowym drogi gminnej Pomyków - Górny Młyn</t>
  </si>
  <si>
    <t>07.2023 05.2024</t>
  </si>
  <si>
    <t>18/C/2023</t>
  </si>
  <si>
    <t>Gmina Połaniec</t>
  </si>
  <si>
    <t>Przebudowa przejścia dla pieszych w ciągu drogi gminnej nr 366188T - ul. Żapniowska w miejscowości Połaniec</t>
  </si>
  <si>
    <t>06.2023 05.2024</t>
  </si>
  <si>
    <t>19/C/2023</t>
  </si>
  <si>
    <t>Przebudowa przejścia dla pieszych w ciągu drogi gminnej nr 366171T - ul. Madalińskiego w miejscowości Połaniec</t>
  </si>
  <si>
    <t>20/C/2023</t>
  </si>
  <si>
    <t>Przebudowa przejścia dla pieszych w ciągu drogi gminnej nr 366116T - ul. Batalionów Chłopskich w miejscowości Połaniec</t>
  </si>
  <si>
    <t>21/C/2023</t>
  </si>
  <si>
    <t>Przebudowa przejścia dla pieszych w ciągu drogi gminnej nr 366169T - ul. Czarnieckiego w miejscowości Połaniec</t>
  </si>
  <si>
    <t>25/C/2023</t>
  </si>
  <si>
    <t>Gmina Michałów</t>
  </si>
  <si>
    <t>Budowa chodnika wzdłuż drogi gminnej Nr 345006T Michałów - Równiny</t>
  </si>
  <si>
    <t>05.2023 12.2023</t>
  </si>
  <si>
    <t>27/C/2023</t>
  </si>
  <si>
    <t>Budowa chodnika wzdłuż drogi gminnej Nr 345038T Węchadłów - Żabiniec - Sady</t>
  </si>
  <si>
    <t>28/C/2023</t>
  </si>
  <si>
    <t>Budowa chodnika wzdłuż drogi gminnej Nr 345017T Góry do cmentarza</t>
  </si>
  <si>
    <t>33/C/2023</t>
  </si>
  <si>
    <t>Przebudowa drogi dla pieszych w ciągu drogi gminnej nr 329082T ul. Przemysłowa na odcinku od km 0+000 do km 0+680 w miejscowości Kazimierza Wielka</t>
  </si>
  <si>
    <t>34/C/2023</t>
  </si>
  <si>
    <t>Gmina Starachowice</t>
  </si>
  <si>
    <t>starachowicki</t>
  </si>
  <si>
    <t>Przebudowa drogi gminnej ul. Moniuszki w celu poprawy bezpieczeństwa pieszych poprzez montaż znaków aktywnych D-6 z doświetleniem przejść dla pieszych</t>
  </si>
  <si>
    <t>07.2023 11.2023</t>
  </si>
  <si>
    <t>35/C/2023</t>
  </si>
  <si>
    <t>Przebudowa drogi gminnej ul. Kopalniana w celu poprawy bezpieczeństwa pieszych poprzez montaż znaków aktywnych D-6 z doświetleniem przejść dla pieszych</t>
  </si>
  <si>
    <t>36/C/2023</t>
  </si>
  <si>
    <t>Przebudowa drogi gminnej ul. Słoneczna w celu poprawy bezpieczeństwa pieszych poprzez montaż doświetlenia przejść dla pieszych</t>
  </si>
  <si>
    <t>37/C/2023</t>
  </si>
  <si>
    <t>Gmina Mirzec</t>
  </si>
  <si>
    <t>Wzmocnienie bezpieczeństwa publicznego poprzez modernizację przejścia dla pieszych w rejonie Szkoły Podstawowej w Tychowie Starym w ciągu drogi powiatowej Nr 1775T</t>
  </si>
  <si>
    <t>05.2023 11.2023</t>
  </si>
  <si>
    <t>47/C/2023</t>
  </si>
  <si>
    <t>Gmina Dwikozy</t>
  </si>
  <si>
    <t>sandomierski</t>
  </si>
  <si>
    <t>Budowa przejścia dla pieszych na drodze gminnej nr 320049T Winiarki - Dziesiątki</t>
  </si>
  <si>
    <t>81/C/2023</t>
  </si>
  <si>
    <t>Gmina Bogoria</t>
  </si>
  <si>
    <t>Budowa przejścia dla pieszych na drodze gminnej nr 312050T Bogoria ul. Południowa</t>
  </si>
  <si>
    <t>94/C/2023</t>
  </si>
  <si>
    <t>Gmina Działoszyce</t>
  </si>
  <si>
    <t>Przebudowa przejścia w ciągu ul. Krakowskiej w km 0+093</t>
  </si>
  <si>
    <t>06.2023 11.2023</t>
  </si>
  <si>
    <t>95/C/2023</t>
  </si>
  <si>
    <t>Przebudowa przejścia w ciągu ul. Krakowskiej w km 0+007</t>
  </si>
  <si>
    <t>96/C/2023</t>
  </si>
  <si>
    <t>Przebudowa przejścia w ciągu ul. Krakowskiej w km 0+451</t>
  </si>
  <si>
    <t>97/C/2023</t>
  </si>
  <si>
    <t>Przebudowa przejścia w ciągu ul. Krakowskiej w km 0+214</t>
  </si>
  <si>
    <t>117/C/2023</t>
  </si>
  <si>
    <t>Przebudowa istniejącego przejścia dla pieszych na ul. Kościuszki w km 0+192</t>
  </si>
  <si>
    <t>118/C/2023</t>
  </si>
  <si>
    <t>Przebudowa istniejącego przejścia dla pieszych na ulicy Opatowskiej w km 0+695</t>
  </si>
  <si>
    <t>26/C/2023</t>
  </si>
  <si>
    <t>Remont chodnika w ciągu drogi gminnej Nr 345016T Michałów - Betlejem</t>
  </si>
  <si>
    <t>65/C/2023</t>
  </si>
  <si>
    <t>Gmina Tuczępy</t>
  </si>
  <si>
    <t>Przebudowa drogi gminnej Nr 392013T związana z budową wyniesionego przejścia dla pieszych oraz wyniesionego połączenia drogi gminnej z drogami wewnętrznymi w km 0+702</t>
  </si>
  <si>
    <t>RAZEM nowe zadania jednoroczne</t>
  </si>
  <si>
    <t>x</t>
  </si>
  <si>
    <t>B - budowa (rozbudowa), P - przebudowa, 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</si>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</sst>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0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0" fillId="0" borderId="0" xfId="0" applyFill="1" applyBorder="1"/>
  </cellXfs>
  <cellStyles count="3">
    <cellStyle name="Normalny" xfId="0" builtinId="0"/>
    <cellStyle name="Normalny 3" xfId="2" xr:uid="{1D66DD24-43AC-4FC1-82E4-FD1882E64F50}"/>
    <cellStyle name="Procentowy 2" xfId="1" xr:uid="{68EC0877-3D25-42DC-B25D-E67BE42A3C0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9C1DB-80FA-4D83-B119-AEA08984BD71}">
  <sheetPr>
    <pageSetUpPr fitToPage="1"/>
  </sheetPr>
  <dimension ref="A1:X64"/>
  <sheetViews>
    <sheetView showGridLines="0" tabSelected="1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7109375" customWidth="1"/>
    <col min="2" max="6" width="15.7109375" customWidth="1"/>
    <col min="7" max="7" width="60.7109375" customWidth="1"/>
    <col min="8" max="15" width="15.7109375" customWidth="1"/>
    <col min="16" max="16" width="15.7109375" style="45" customWidth="1"/>
    <col min="17" max="18" width="15.7109375" customWidth="1"/>
    <col min="19" max="19" width="15.7109375" style="9" customWidth="1"/>
    <col min="20" max="20" width="15.7109375" customWidth="1"/>
    <col min="21" max="21" width="15.7109375" style="10" customWidth="1"/>
    <col min="22" max="23" width="15.7109375" style="9" customWidth="1"/>
    <col min="24" max="24" width="15.7109375" style="10" customWidth="1"/>
  </cols>
  <sheetData>
    <row r="1" spans="1:24" ht="33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4" t="s">
        <v>8</v>
      </c>
      <c r="J1" s="5"/>
      <c r="K1" s="6"/>
      <c r="L1" s="4" t="s">
        <v>9</v>
      </c>
      <c r="M1" s="5"/>
      <c r="N1" s="6"/>
      <c r="O1" s="1" t="s">
        <v>10</v>
      </c>
      <c r="P1" s="7" t="s">
        <v>11</v>
      </c>
      <c r="Q1" s="1" t="s">
        <v>12</v>
      </c>
      <c r="R1" s="3" t="s">
        <v>13</v>
      </c>
      <c r="S1" s="1" t="s">
        <v>14</v>
      </c>
      <c r="T1" s="8" t="s">
        <v>15</v>
      </c>
      <c r="U1" s="9"/>
    </row>
    <row r="2" spans="1:24" ht="48" customHeight="1" x14ac:dyDescent="0.25">
      <c r="A2" s="1"/>
      <c r="B2" s="1"/>
      <c r="C2" s="11"/>
      <c r="D2" s="12"/>
      <c r="E2" s="12"/>
      <c r="F2" s="12"/>
      <c r="G2" s="12"/>
      <c r="H2" s="1"/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1"/>
      <c r="P2" s="7"/>
      <c r="Q2" s="1"/>
      <c r="R2" s="12"/>
      <c r="S2" s="1"/>
      <c r="T2" s="8">
        <v>2023</v>
      </c>
      <c r="U2" s="9" t="s">
        <v>22</v>
      </c>
      <c r="V2" s="9" t="s">
        <v>23</v>
      </c>
      <c r="W2" s="9" t="s">
        <v>24</v>
      </c>
      <c r="X2" s="13" t="s">
        <v>25</v>
      </c>
    </row>
    <row r="3" spans="1:24" ht="30" customHeight="1" x14ac:dyDescent="0.25">
      <c r="A3" s="14">
        <v>1</v>
      </c>
      <c r="B3" s="14" t="s">
        <v>26</v>
      </c>
      <c r="C3" s="15" t="s">
        <v>27</v>
      </c>
      <c r="D3" s="16" t="s">
        <v>28</v>
      </c>
      <c r="E3" s="16">
        <v>2607011</v>
      </c>
      <c r="F3" s="16" t="s">
        <v>29</v>
      </c>
      <c r="G3" s="17" t="s">
        <v>30</v>
      </c>
      <c r="H3" s="14" t="s">
        <v>31</v>
      </c>
      <c r="I3" s="18">
        <v>0.72399999999999998</v>
      </c>
      <c r="J3" s="18">
        <v>5.8999999999999997E-2</v>
      </c>
      <c r="K3" s="18">
        <v>0.78400000000000003</v>
      </c>
      <c r="L3" s="19">
        <v>5</v>
      </c>
      <c r="M3" s="19">
        <v>5</v>
      </c>
      <c r="N3" s="19">
        <v>2</v>
      </c>
      <c r="O3" s="20" t="s">
        <v>32</v>
      </c>
      <c r="P3" s="21">
        <v>1308237.72</v>
      </c>
      <c r="Q3" s="21">
        <f>ROUNDDOWN(P3*S3,0)</f>
        <v>1046590</v>
      </c>
      <c r="R3" s="22">
        <f>P3-Q3</f>
        <v>261647.71999999997</v>
      </c>
      <c r="S3" s="23">
        <v>0.8</v>
      </c>
      <c r="T3" s="22">
        <f>Q3</f>
        <v>1046590</v>
      </c>
      <c r="U3" s="9" t="b">
        <f t="shared" ref="U3:U15" si="0">Q3=SUM(T3:T3)</f>
        <v>1</v>
      </c>
      <c r="V3" s="24">
        <f>ROUND(Q3/P3,4)</f>
        <v>0.8</v>
      </c>
      <c r="W3" s="25" t="b">
        <f>V3=S3</f>
        <v>1</v>
      </c>
      <c r="X3" s="25" t="b">
        <f t="shared" ref="X3:X58" si="1">P3=Q3+R3</f>
        <v>1</v>
      </c>
    </row>
    <row r="4" spans="1:24" ht="30" customHeight="1" x14ac:dyDescent="0.25">
      <c r="A4" s="14">
        <v>2</v>
      </c>
      <c r="B4" s="14" t="s">
        <v>33</v>
      </c>
      <c r="C4" s="15" t="s">
        <v>27</v>
      </c>
      <c r="D4" s="16" t="s">
        <v>28</v>
      </c>
      <c r="E4" s="16">
        <v>2607011</v>
      </c>
      <c r="F4" s="16" t="s">
        <v>29</v>
      </c>
      <c r="G4" s="17" t="s">
        <v>34</v>
      </c>
      <c r="H4" s="14" t="s">
        <v>31</v>
      </c>
      <c r="I4" s="18">
        <v>1.266</v>
      </c>
      <c r="J4" s="18">
        <v>1.2999999999999999E-2</v>
      </c>
      <c r="K4" s="18">
        <v>1.266</v>
      </c>
      <c r="L4" s="19">
        <v>4</v>
      </c>
      <c r="M4" s="19">
        <v>4</v>
      </c>
      <c r="N4" s="19">
        <v>3</v>
      </c>
      <c r="O4" s="20" t="s">
        <v>32</v>
      </c>
      <c r="P4" s="21">
        <v>1663351.88</v>
      </c>
      <c r="Q4" s="21">
        <f t="shared" ref="Q4:Q58" si="2">ROUNDDOWN(P4*S4,0)</f>
        <v>1330681</v>
      </c>
      <c r="R4" s="22">
        <f t="shared" ref="R4:R58" si="3">P4-Q4</f>
        <v>332670.87999999989</v>
      </c>
      <c r="S4" s="23">
        <v>0.8</v>
      </c>
      <c r="T4" s="22">
        <f t="shared" ref="T4:T58" si="4">Q4</f>
        <v>1330681</v>
      </c>
      <c r="U4" s="9" t="b">
        <f t="shared" si="0"/>
        <v>1</v>
      </c>
      <c r="V4" s="24">
        <f t="shared" ref="V4:V58" si="5">ROUND(Q4/P4,4)</f>
        <v>0.8</v>
      </c>
      <c r="W4" s="25" t="b">
        <f t="shared" ref="W4:W58" si="6">V4=S4</f>
        <v>1</v>
      </c>
      <c r="X4" s="25" t="b">
        <f t="shared" si="1"/>
        <v>1</v>
      </c>
    </row>
    <row r="5" spans="1:24" ht="30" customHeight="1" x14ac:dyDescent="0.25">
      <c r="A5" s="14">
        <v>3</v>
      </c>
      <c r="B5" s="26" t="s">
        <v>35</v>
      </c>
      <c r="C5" s="15" t="s">
        <v>27</v>
      </c>
      <c r="D5" s="16" t="s">
        <v>28</v>
      </c>
      <c r="E5" s="16">
        <v>2607011</v>
      </c>
      <c r="F5" s="16" t="s">
        <v>29</v>
      </c>
      <c r="G5" s="17" t="s">
        <v>36</v>
      </c>
      <c r="H5" s="14" t="s">
        <v>31</v>
      </c>
      <c r="I5" s="18">
        <v>0.47099999999999997</v>
      </c>
      <c r="J5" s="18">
        <v>0</v>
      </c>
      <c r="K5" s="18">
        <v>0.47099999999999997</v>
      </c>
      <c r="L5" s="19">
        <v>4</v>
      </c>
      <c r="M5" s="19">
        <v>4</v>
      </c>
      <c r="N5" s="19">
        <v>1</v>
      </c>
      <c r="O5" s="20" t="s">
        <v>32</v>
      </c>
      <c r="P5" s="21">
        <v>694074.49</v>
      </c>
      <c r="Q5" s="21">
        <f t="shared" si="2"/>
        <v>555259</v>
      </c>
      <c r="R5" s="22">
        <f t="shared" si="3"/>
        <v>138815.49</v>
      </c>
      <c r="S5" s="23">
        <v>0.8</v>
      </c>
      <c r="T5" s="22">
        <f t="shared" si="4"/>
        <v>555259</v>
      </c>
      <c r="U5" s="9" t="b">
        <f t="shared" si="0"/>
        <v>1</v>
      </c>
      <c r="V5" s="24">
        <f t="shared" si="5"/>
        <v>0.8</v>
      </c>
      <c r="W5" s="25" t="b">
        <f t="shared" si="6"/>
        <v>1</v>
      </c>
      <c r="X5" s="25" t="b">
        <f t="shared" si="1"/>
        <v>1</v>
      </c>
    </row>
    <row r="6" spans="1:24" ht="30" customHeight="1" x14ac:dyDescent="0.25">
      <c r="A6" s="14">
        <v>4</v>
      </c>
      <c r="B6" s="26" t="s">
        <v>37</v>
      </c>
      <c r="C6" s="15" t="s">
        <v>27</v>
      </c>
      <c r="D6" s="16" t="s">
        <v>28</v>
      </c>
      <c r="E6" s="16">
        <v>2607011</v>
      </c>
      <c r="F6" s="16" t="s">
        <v>29</v>
      </c>
      <c r="G6" s="17" t="s">
        <v>38</v>
      </c>
      <c r="H6" s="14" t="s">
        <v>31</v>
      </c>
      <c r="I6" s="18">
        <v>0.90200000000000002</v>
      </c>
      <c r="J6" s="18">
        <v>0</v>
      </c>
      <c r="K6" s="18">
        <v>0.90100000000000002</v>
      </c>
      <c r="L6" s="19">
        <v>3</v>
      </c>
      <c r="M6" s="19">
        <v>2</v>
      </c>
      <c r="N6" s="19">
        <v>1</v>
      </c>
      <c r="O6" s="20" t="s">
        <v>32</v>
      </c>
      <c r="P6" s="21">
        <v>1266507.1399999999</v>
      </c>
      <c r="Q6" s="21">
        <f t="shared" si="2"/>
        <v>1013205</v>
      </c>
      <c r="R6" s="22">
        <f t="shared" si="3"/>
        <v>253302.1399999999</v>
      </c>
      <c r="S6" s="23">
        <v>0.8</v>
      </c>
      <c r="T6" s="22">
        <f t="shared" si="4"/>
        <v>1013205</v>
      </c>
      <c r="U6" s="9" t="b">
        <f t="shared" si="0"/>
        <v>1</v>
      </c>
      <c r="V6" s="24">
        <f t="shared" si="5"/>
        <v>0.8</v>
      </c>
      <c r="W6" s="25" t="b">
        <f t="shared" si="6"/>
        <v>1</v>
      </c>
      <c r="X6" s="25" t="b">
        <f t="shared" si="1"/>
        <v>1</v>
      </c>
    </row>
    <row r="7" spans="1:24" ht="30" customHeight="1" x14ac:dyDescent="0.25">
      <c r="A7" s="14">
        <v>5</v>
      </c>
      <c r="B7" s="26" t="s">
        <v>39</v>
      </c>
      <c r="C7" s="15" t="s">
        <v>27</v>
      </c>
      <c r="D7" s="27" t="s">
        <v>28</v>
      </c>
      <c r="E7" s="27">
        <v>2607011</v>
      </c>
      <c r="F7" s="16" t="s">
        <v>29</v>
      </c>
      <c r="G7" s="28" t="s">
        <v>40</v>
      </c>
      <c r="H7" s="14" t="s">
        <v>31</v>
      </c>
      <c r="I7" s="18">
        <v>0.80600000000000005</v>
      </c>
      <c r="J7" s="18">
        <v>0</v>
      </c>
      <c r="K7" s="18">
        <v>0.80600000000000005</v>
      </c>
      <c r="L7" s="19">
        <v>3</v>
      </c>
      <c r="M7" s="19">
        <v>5</v>
      </c>
      <c r="N7" s="19">
        <v>1</v>
      </c>
      <c r="O7" s="20" t="s">
        <v>32</v>
      </c>
      <c r="P7" s="29">
        <v>1115299.06</v>
      </c>
      <c r="Q7" s="21">
        <f t="shared" si="2"/>
        <v>892239</v>
      </c>
      <c r="R7" s="22">
        <f t="shared" si="3"/>
        <v>223060.06000000006</v>
      </c>
      <c r="S7" s="23">
        <v>0.8</v>
      </c>
      <c r="T7" s="22">
        <f t="shared" si="4"/>
        <v>892239</v>
      </c>
      <c r="U7" s="9" t="b">
        <f t="shared" si="0"/>
        <v>1</v>
      </c>
      <c r="V7" s="24">
        <f t="shared" si="5"/>
        <v>0.8</v>
      </c>
      <c r="W7" s="25" t="b">
        <f t="shared" si="6"/>
        <v>1</v>
      </c>
      <c r="X7" s="25" t="b">
        <f t="shared" si="1"/>
        <v>1</v>
      </c>
    </row>
    <row r="8" spans="1:24" ht="30" customHeight="1" x14ac:dyDescent="0.25">
      <c r="A8" s="14">
        <v>6</v>
      </c>
      <c r="B8" s="26" t="s">
        <v>41</v>
      </c>
      <c r="C8" s="15" t="s">
        <v>27</v>
      </c>
      <c r="D8" s="16" t="s">
        <v>28</v>
      </c>
      <c r="E8" s="16">
        <v>2607011</v>
      </c>
      <c r="F8" s="16" t="s">
        <v>29</v>
      </c>
      <c r="G8" s="17" t="s">
        <v>42</v>
      </c>
      <c r="H8" s="14" t="s">
        <v>43</v>
      </c>
      <c r="I8" s="18">
        <v>1.4950000000000001</v>
      </c>
      <c r="J8" s="18">
        <v>0</v>
      </c>
      <c r="K8" s="18">
        <v>0.871</v>
      </c>
      <c r="L8" s="19">
        <v>12</v>
      </c>
      <c r="M8" s="19">
        <v>2</v>
      </c>
      <c r="N8" s="19">
        <v>4</v>
      </c>
      <c r="O8" s="20" t="s">
        <v>44</v>
      </c>
      <c r="P8" s="30">
        <v>1144980.3799999999</v>
      </c>
      <c r="Q8" s="21">
        <f t="shared" si="2"/>
        <v>915984</v>
      </c>
      <c r="R8" s="22">
        <f t="shared" si="3"/>
        <v>228996.37999999989</v>
      </c>
      <c r="S8" s="23">
        <v>0.8</v>
      </c>
      <c r="T8" s="22">
        <f t="shared" si="4"/>
        <v>915984</v>
      </c>
      <c r="U8" s="9" t="b">
        <f t="shared" si="0"/>
        <v>1</v>
      </c>
      <c r="V8" s="24">
        <f t="shared" si="5"/>
        <v>0.8</v>
      </c>
      <c r="W8" s="25" t="b">
        <f t="shared" si="6"/>
        <v>1</v>
      </c>
      <c r="X8" s="25" t="b">
        <f t="shared" si="1"/>
        <v>1</v>
      </c>
    </row>
    <row r="9" spans="1:24" ht="36" x14ac:dyDescent="0.25">
      <c r="A9" s="14">
        <v>7</v>
      </c>
      <c r="B9" s="26" t="s">
        <v>45</v>
      </c>
      <c r="C9" s="15" t="s">
        <v>27</v>
      </c>
      <c r="D9" s="16" t="s">
        <v>46</v>
      </c>
      <c r="E9" s="16">
        <v>2604192</v>
      </c>
      <c r="F9" s="16" t="s">
        <v>47</v>
      </c>
      <c r="G9" s="17" t="s">
        <v>48</v>
      </c>
      <c r="H9" s="14" t="s">
        <v>49</v>
      </c>
      <c r="I9" s="18">
        <v>0</v>
      </c>
      <c r="J9" s="18">
        <v>0</v>
      </c>
      <c r="K9" s="18">
        <v>9.7000000000000003E-2</v>
      </c>
      <c r="L9" s="19">
        <v>0</v>
      </c>
      <c r="M9" s="19">
        <v>1</v>
      </c>
      <c r="N9" s="19">
        <v>0</v>
      </c>
      <c r="O9" s="20" t="s">
        <v>50</v>
      </c>
      <c r="P9" s="30">
        <v>411693.53</v>
      </c>
      <c r="Q9" s="21">
        <f t="shared" si="2"/>
        <v>329354</v>
      </c>
      <c r="R9" s="22">
        <f t="shared" si="3"/>
        <v>82339.530000000028</v>
      </c>
      <c r="S9" s="23">
        <v>0.8</v>
      </c>
      <c r="T9" s="22">
        <f t="shared" si="4"/>
        <v>329354</v>
      </c>
      <c r="U9" s="9" t="b">
        <f t="shared" ref="U9" si="7">Q9=SUM(T9:T9)</f>
        <v>1</v>
      </c>
      <c r="V9" s="24">
        <f t="shared" si="5"/>
        <v>0.8</v>
      </c>
      <c r="W9" s="25" t="b">
        <f t="shared" si="6"/>
        <v>1</v>
      </c>
      <c r="X9" s="25" t="b">
        <f t="shared" si="1"/>
        <v>1</v>
      </c>
    </row>
    <row r="10" spans="1:24" ht="30" customHeight="1" x14ac:dyDescent="0.25">
      <c r="A10" s="14">
        <v>8</v>
      </c>
      <c r="B10" s="26" t="s">
        <v>51</v>
      </c>
      <c r="C10" s="15" t="s">
        <v>27</v>
      </c>
      <c r="D10" s="16" t="s">
        <v>28</v>
      </c>
      <c r="E10" s="16">
        <v>2607011</v>
      </c>
      <c r="F10" s="16" t="s">
        <v>29</v>
      </c>
      <c r="G10" s="17" t="s">
        <v>52</v>
      </c>
      <c r="H10" s="14" t="s">
        <v>53</v>
      </c>
      <c r="I10" s="18">
        <v>0.20899999999999999</v>
      </c>
      <c r="J10" s="18">
        <v>0</v>
      </c>
      <c r="K10" s="18">
        <v>0.68300000000000005</v>
      </c>
      <c r="L10" s="19">
        <v>3</v>
      </c>
      <c r="M10" s="19">
        <v>6</v>
      </c>
      <c r="N10" s="19">
        <v>0</v>
      </c>
      <c r="O10" s="20" t="s">
        <v>32</v>
      </c>
      <c r="P10" s="31">
        <v>897658.31</v>
      </c>
      <c r="Q10" s="21">
        <f t="shared" si="2"/>
        <v>718126</v>
      </c>
      <c r="R10" s="22">
        <f t="shared" si="3"/>
        <v>179532.31000000006</v>
      </c>
      <c r="S10" s="23">
        <v>0.8</v>
      </c>
      <c r="T10" s="22">
        <f t="shared" si="4"/>
        <v>718126</v>
      </c>
      <c r="U10" s="9" t="b">
        <f t="shared" si="0"/>
        <v>1</v>
      </c>
      <c r="V10" s="24">
        <f t="shared" si="5"/>
        <v>0.8</v>
      </c>
      <c r="W10" s="25" t="b">
        <f t="shared" si="6"/>
        <v>1</v>
      </c>
      <c r="X10" s="25" t="b">
        <f t="shared" si="1"/>
        <v>1</v>
      </c>
    </row>
    <row r="11" spans="1:24" ht="30" customHeight="1" x14ac:dyDescent="0.25">
      <c r="A11" s="14">
        <v>9</v>
      </c>
      <c r="B11" s="26" t="s">
        <v>54</v>
      </c>
      <c r="C11" s="15" t="s">
        <v>27</v>
      </c>
      <c r="D11" s="16" t="s">
        <v>28</v>
      </c>
      <c r="E11" s="16">
        <v>2607011</v>
      </c>
      <c r="F11" s="16" t="s">
        <v>29</v>
      </c>
      <c r="G11" s="17" t="s">
        <v>55</v>
      </c>
      <c r="H11" s="14" t="s">
        <v>53</v>
      </c>
      <c r="I11" s="18">
        <v>0.42399999999999999</v>
      </c>
      <c r="J11" s="18">
        <v>0</v>
      </c>
      <c r="K11" s="18">
        <v>0.65800000000000003</v>
      </c>
      <c r="L11" s="19">
        <v>2</v>
      </c>
      <c r="M11" s="19">
        <v>2</v>
      </c>
      <c r="N11" s="19">
        <v>0</v>
      </c>
      <c r="O11" s="20" t="s">
        <v>32</v>
      </c>
      <c r="P11" s="32">
        <v>786880.57</v>
      </c>
      <c r="Q11" s="21">
        <f t="shared" si="2"/>
        <v>629504</v>
      </c>
      <c r="R11" s="22">
        <f t="shared" si="3"/>
        <v>157376.56999999995</v>
      </c>
      <c r="S11" s="23">
        <v>0.8</v>
      </c>
      <c r="T11" s="22">
        <f t="shared" si="4"/>
        <v>629504</v>
      </c>
      <c r="U11" s="9" t="b">
        <f t="shared" si="0"/>
        <v>1</v>
      </c>
      <c r="V11" s="24">
        <f t="shared" si="5"/>
        <v>0.8</v>
      </c>
      <c r="W11" s="25" t="b">
        <f t="shared" si="6"/>
        <v>1</v>
      </c>
      <c r="X11" s="25" t="b">
        <f t="shared" si="1"/>
        <v>1</v>
      </c>
    </row>
    <row r="12" spans="1:24" ht="30" customHeight="1" x14ac:dyDescent="0.25">
      <c r="A12" s="14">
        <v>10</v>
      </c>
      <c r="B12" s="26" t="s">
        <v>56</v>
      </c>
      <c r="C12" s="15" t="s">
        <v>27</v>
      </c>
      <c r="D12" s="27" t="s">
        <v>57</v>
      </c>
      <c r="E12" s="27">
        <v>2606032</v>
      </c>
      <c r="F12" s="27" t="s">
        <v>58</v>
      </c>
      <c r="G12" s="28" t="s">
        <v>59</v>
      </c>
      <c r="H12" s="14" t="s">
        <v>60</v>
      </c>
      <c r="I12" s="18">
        <v>0.55400000000000005</v>
      </c>
      <c r="J12" s="18">
        <v>0</v>
      </c>
      <c r="K12" s="18">
        <v>0</v>
      </c>
      <c r="L12" s="19">
        <v>1</v>
      </c>
      <c r="M12" s="19">
        <v>0</v>
      </c>
      <c r="N12" s="19">
        <v>0</v>
      </c>
      <c r="O12" s="20" t="s">
        <v>61</v>
      </c>
      <c r="P12" s="33">
        <v>647058.84</v>
      </c>
      <c r="Q12" s="21">
        <f t="shared" si="2"/>
        <v>517647</v>
      </c>
      <c r="R12" s="22">
        <f t="shared" si="3"/>
        <v>129411.83999999997</v>
      </c>
      <c r="S12" s="23">
        <v>0.8</v>
      </c>
      <c r="T12" s="22">
        <f t="shared" si="4"/>
        <v>517647</v>
      </c>
      <c r="U12" s="9" t="b">
        <f t="shared" si="0"/>
        <v>1</v>
      </c>
      <c r="V12" s="24">
        <f t="shared" si="5"/>
        <v>0.8</v>
      </c>
      <c r="W12" s="25" t="b">
        <f t="shared" si="6"/>
        <v>1</v>
      </c>
      <c r="X12" s="25" t="b">
        <f t="shared" si="1"/>
        <v>1</v>
      </c>
    </row>
    <row r="13" spans="1:24" ht="30" customHeight="1" x14ac:dyDescent="0.25">
      <c r="A13" s="14">
        <v>11</v>
      </c>
      <c r="B13" s="26" t="s">
        <v>62</v>
      </c>
      <c r="C13" s="15" t="s">
        <v>27</v>
      </c>
      <c r="D13" s="27" t="s">
        <v>63</v>
      </c>
      <c r="E13" s="27">
        <v>2604182</v>
      </c>
      <c r="F13" s="27" t="s">
        <v>47</v>
      </c>
      <c r="G13" s="28" t="s">
        <v>64</v>
      </c>
      <c r="H13" s="14" t="s">
        <v>60</v>
      </c>
      <c r="I13" s="18">
        <v>7.1999999999999995E-2</v>
      </c>
      <c r="J13" s="18">
        <v>0</v>
      </c>
      <c r="K13" s="18">
        <v>0</v>
      </c>
      <c r="L13" s="19">
        <v>0</v>
      </c>
      <c r="M13" s="19">
        <v>0</v>
      </c>
      <c r="N13" s="19">
        <v>0</v>
      </c>
      <c r="O13" s="20" t="s">
        <v>65</v>
      </c>
      <c r="P13" s="34">
        <v>132124.47</v>
      </c>
      <c r="Q13" s="21">
        <f t="shared" si="2"/>
        <v>105699</v>
      </c>
      <c r="R13" s="22">
        <f t="shared" si="3"/>
        <v>26425.47</v>
      </c>
      <c r="S13" s="23">
        <v>0.8</v>
      </c>
      <c r="T13" s="22">
        <f t="shared" si="4"/>
        <v>105699</v>
      </c>
      <c r="U13" s="9" t="b">
        <f t="shared" si="0"/>
        <v>1</v>
      </c>
      <c r="V13" s="24">
        <f t="shared" si="5"/>
        <v>0.8</v>
      </c>
      <c r="W13" s="25" t="b">
        <f t="shared" si="6"/>
        <v>1</v>
      </c>
      <c r="X13" s="25" t="b">
        <f t="shared" si="1"/>
        <v>1</v>
      </c>
    </row>
    <row r="14" spans="1:24" ht="30" customHeight="1" x14ac:dyDescent="0.25">
      <c r="A14" s="14">
        <v>12</v>
      </c>
      <c r="B14" s="26" t="s">
        <v>66</v>
      </c>
      <c r="C14" s="15" t="s">
        <v>27</v>
      </c>
      <c r="D14" s="16" t="s">
        <v>67</v>
      </c>
      <c r="E14" s="16">
        <v>2601013</v>
      </c>
      <c r="F14" s="16" t="s">
        <v>68</v>
      </c>
      <c r="G14" s="17" t="s">
        <v>69</v>
      </c>
      <c r="H14" s="14" t="s">
        <v>53</v>
      </c>
      <c r="I14" s="18">
        <v>0.39600000000000002</v>
      </c>
      <c r="J14" s="18">
        <v>0.55000000000000004</v>
      </c>
      <c r="K14" s="18">
        <v>0</v>
      </c>
      <c r="L14" s="19">
        <v>4</v>
      </c>
      <c r="M14" s="19">
        <v>0</v>
      </c>
      <c r="N14" s="19">
        <v>1</v>
      </c>
      <c r="O14" s="20" t="s">
        <v>32</v>
      </c>
      <c r="P14" s="31">
        <v>2455548.35</v>
      </c>
      <c r="Q14" s="21">
        <f t="shared" si="2"/>
        <v>1964438</v>
      </c>
      <c r="R14" s="22">
        <f t="shared" si="3"/>
        <v>491110.35000000009</v>
      </c>
      <c r="S14" s="23">
        <v>0.8</v>
      </c>
      <c r="T14" s="22">
        <f t="shared" si="4"/>
        <v>1964438</v>
      </c>
      <c r="U14" s="9" t="b">
        <f t="shared" si="0"/>
        <v>1</v>
      </c>
      <c r="V14" s="24">
        <f t="shared" si="5"/>
        <v>0.8</v>
      </c>
      <c r="W14" s="25" t="b">
        <f t="shared" si="6"/>
        <v>1</v>
      </c>
      <c r="X14" s="25" t="b">
        <f t="shared" si="1"/>
        <v>1</v>
      </c>
    </row>
    <row r="15" spans="1:24" ht="30" customHeight="1" x14ac:dyDescent="0.25">
      <c r="A15" s="14">
        <v>13</v>
      </c>
      <c r="B15" s="26" t="s">
        <v>70</v>
      </c>
      <c r="C15" s="15" t="s">
        <v>27</v>
      </c>
      <c r="D15" s="27" t="s">
        <v>71</v>
      </c>
      <c r="E15" s="27">
        <v>2604092</v>
      </c>
      <c r="F15" s="27" t="s">
        <v>47</v>
      </c>
      <c r="G15" s="28" t="s">
        <v>72</v>
      </c>
      <c r="H15" s="14" t="s">
        <v>60</v>
      </c>
      <c r="I15" s="18">
        <v>0</v>
      </c>
      <c r="J15" s="18">
        <v>0</v>
      </c>
      <c r="K15" s="18">
        <v>0</v>
      </c>
      <c r="L15" s="19">
        <v>1</v>
      </c>
      <c r="M15" s="19">
        <v>0</v>
      </c>
      <c r="N15" s="19">
        <v>0</v>
      </c>
      <c r="O15" s="20" t="s">
        <v>65</v>
      </c>
      <c r="P15" s="34">
        <v>58735</v>
      </c>
      <c r="Q15" s="21">
        <f t="shared" si="2"/>
        <v>46988</v>
      </c>
      <c r="R15" s="22">
        <f t="shared" si="3"/>
        <v>11747</v>
      </c>
      <c r="S15" s="23">
        <v>0.8</v>
      </c>
      <c r="T15" s="22">
        <f t="shared" si="4"/>
        <v>46988</v>
      </c>
      <c r="U15" s="9" t="b">
        <f t="shared" si="0"/>
        <v>1</v>
      </c>
      <c r="V15" s="24">
        <f t="shared" si="5"/>
        <v>0.8</v>
      </c>
      <c r="W15" s="25" t="b">
        <f t="shared" si="6"/>
        <v>1</v>
      </c>
      <c r="X15" s="25" t="b">
        <f t="shared" si="1"/>
        <v>1</v>
      </c>
    </row>
    <row r="16" spans="1:24" x14ac:dyDescent="0.25">
      <c r="A16" s="14">
        <v>14</v>
      </c>
      <c r="B16" s="26" t="s">
        <v>73</v>
      </c>
      <c r="C16" s="15" t="s">
        <v>27</v>
      </c>
      <c r="D16" s="27" t="s">
        <v>74</v>
      </c>
      <c r="E16" s="27" t="s">
        <v>75</v>
      </c>
      <c r="F16" s="27" t="s">
        <v>47</v>
      </c>
      <c r="G16" s="28" t="s">
        <v>76</v>
      </c>
      <c r="H16" s="14" t="s">
        <v>43</v>
      </c>
      <c r="I16" s="18">
        <v>0.64100000000000001</v>
      </c>
      <c r="J16" s="18">
        <v>0</v>
      </c>
      <c r="K16" s="18">
        <v>0</v>
      </c>
      <c r="L16" s="19">
        <v>0</v>
      </c>
      <c r="M16" s="19">
        <v>0</v>
      </c>
      <c r="N16" s="19">
        <v>0</v>
      </c>
      <c r="O16" s="20" t="s">
        <v>77</v>
      </c>
      <c r="P16" s="34">
        <v>599223.61</v>
      </c>
      <c r="Q16" s="21">
        <f t="shared" si="2"/>
        <v>479378</v>
      </c>
      <c r="R16" s="22">
        <f t="shared" si="3"/>
        <v>119845.60999999999</v>
      </c>
      <c r="S16" s="23">
        <v>0.8</v>
      </c>
      <c r="T16" s="22">
        <f t="shared" si="4"/>
        <v>479378</v>
      </c>
      <c r="U16" s="9" t="b">
        <f t="shared" ref="U16:U58" si="8">Q16=SUM(T16:T16)</f>
        <v>1</v>
      </c>
      <c r="V16" s="24">
        <f t="shared" si="5"/>
        <v>0.8</v>
      </c>
      <c r="W16" s="25" t="b">
        <f t="shared" si="6"/>
        <v>1</v>
      </c>
      <c r="X16" s="25" t="b">
        <f t="shared" si="1"/>
        <v>1</v>
      </c>
    </row>
    <row r="17" spans="1:24" ht="24" x14ac:dyDescent="0.25">
      <c r="A17" s="14">
        <v>15</v>
      </c>
      <c r="B17" s="26" t="s">
        <v>78</v>
      </c>
      <c r="C17" s="15" t="s">
        <v>27</v>
      </c>
      <c r="D17" s="27" t="s">
        <v>79</v>
      </c>
      <c r="E17" s="27">
        <v>2604123</v>
      </c>
      <c r="F17" s="27" t="s">
        <v>47</v>
      </c>
      <c r="G17" s="28" t="s">
        <v>80</v>
      </c>
      <c r="H17" s="14" t="s">
        <v>49</v>
      </c>
      <c r="I17" s="18">
        <v>1.1850000000000001</v>
      </c>
      <c r="J17" s="18">
        <v>0</v>
      </c>
      <c r="K17" s="18">
        <v>0</v>
      </c>
      <c r="L17" s="19">
        <v>6</v>
      </c>
      <c r="M17" s="19">
        <v>0</v>
      </c>
      <c r="N17" s="19">
        <v>0</v>
      </c>
      <c r="O17" s="20" t="s">
        <v>65</v>
      </c>
      <c r="P17" s="34">
        <v>2500000</v>
      </c>
      <c r="Q17" s="21">
        <f t="shared" si="2"/>
        <v>2000000</v>
      </c>
      <c r="R17" s="22">
        <f t="shared" si="3"/>
        <v>500000</v>
      </c>
      <c r="S17" s="23">
        <v>0.8</v>
      </c>
      <c r="T17" s="22">
        <f t="shared" si="4"/>
        <v>2000000</v>
      </c>
      <c r="U17" s="9" t="b">
        <f t="shared" si="8"/>
        <v>1</v>
      </c>
      <c r="V17" s="24">
        <f t="shared" si="5"/>
        <v>0.8</v>
      </c>
      <c r="W17" s="25" t="b">
        <f t="shared" si="6"/>
        <v>1</v>
      </c>
      <c r="X17" s="25" t="b">
        <f t="shared" si="1"/>
        <v>1</v>
      </c>
    </row>
    <row r="18" spans="1:24" ht="24" x14ac:dyDescent="0.25">
      <c r="A18" s="14">
        <v>16</v>
      </c>
      <c r="B18" s="26" t="s">
        <v>81</v>
      </c>
      <c r="C18" s="15" t="s">
        <v>27</v>
      </c>
      <c r="D18" s="27" t="s">
        <v>79</v>
      </c>
      <c r="E18" s="27">
        <v>2604123</v>
      </c>
      <c r="F18" s="27" t="s">
        <v>47</v>
      </c>
      <c r="G18" s="28" t="s">
        <v>82</v>
      </c>
      <c r="H18" s="14" t="s">
        <v>49</v>
      </c>
      <c r="I18" s="18">
        <v>0</v>
      </c>
      <c r="J18" s="18">
        <v>0</v>
      </c>
      <c r="K18" s="18">
        <v>0</v>
      </c>
      <c r="L18" s="19">
        <v>1</v>
      </c>
      <c r="M18" s="19">
        <v>0</v>
      </c>
      <c r="N18" s="19">
        <v>0</v>
      </c>
      <c r="O18" s="20" t="s">
        <v>65</v>
      </c>
      <c r="P18" s="34">
        <v>255887.99</v>
      </c>
      <c r="Q18" s="21">
        <f t="shared" si="2"/>
        <v>204710</v>
      </c>
      <c r="R18" s="22">
        <f t="shared" si="3"/>
        <v>51177.989999999991</v>
      </c>
      <c r="S18" s="23">
        <v>0.8</v>
      </c>
      <c r="T18" s="22">
        <f t="shared" si="4"/>
        <v>204710</v>
      </c>
      <c r="U18" s="9" t="b">
        <f t="shared" si="8"/>
        <v>1</v>
      </c>
      <c r="V18" s="24">
        <f t="shared" si="5"/>
        <v>0.8</v>
      </c>
      <c r="W18" s="25" t="b">
        <f t="shared" si="6"/>
        <v>1</v>
      </c>
      <c r="X18" s="25" t="b">
        <f t="shared" si="1"/>
        <v>1</v>
      </c>
    </row>
    <row r="19" spans="1:24" ht="30" customHeight="1" x14ac:dyDescent="0.25">
      <c r="A19" s="14">
        <v>17</v>
      </c>
      <c r="B19" s="26" t="s">
        <v>83</v>
      </c>
      <c r="C19" s="15" t="s">
        <v>27</v>
      </c>
      <c r="D19" s="27" t="s">
        <v>84</v>
      </c>
      <c r="E19" s="27">
        <v>2605033</v>
      </c>
      <c r="F19" s="27" t="s">
        <v>85</v>
      </c>
      <c r="G19" s="28" t="s">
        <v>86</v>
      </c>
      <c r="H19" s="14" t="s">
        <v>53</v>
      </c>
      <c r="I19" s="18">
        <v>0</v>
      </c>
      <c r="J19" s="18">
        <v>0</v>
      </c>
      <c r="K19" s="18">
        <v>0</v>
      </c>
      <c r="L19" s="19">
        <v>1</v>
      </c>
      <c r="M19" s="19">
        <v>0</v>
      </c>
      <c r="N19" s="19">
        <v>0</v>
      </c>
      <c r="O19" s="20" t="s">
        <v>87</v>
      </c>
      <c r="P19" s="34">
        <v>116266.61</v>
      </c>
      <c r="Q19" s="21">
        <f t="shared" si="2"/>
        <v>93013</v>
      </c>
      <c r="R19" s="22">
        <f t="shared" si="3"/>
        <v>23253.61</v>
      </c>
      <c r="S19" s="23">
        <v>0.8</v>
      </c>
      <c r="T19" s="22">
        <f t="shared" si="4"/>
        <v>93013</v>
      </c>
      <c r="U19" s="9" t="b">
        <f t="shared" si="8"/>
        <v>1</v>
      </c>
      <c r="V19" s="24">
        <f t="shared" si="5"/>
        <v>0.8</v>
      </c>
      <c r="W19" s="25" t="b">
        <f t="shared" si="6"/>
        <v>1</v>
      </c>
      <c r="X19" s="25" t="b">
        <f t="shared" si="1"/>
        <v>1</v>
      </c>
    </row>
    <row r="20" spans="1:24" ht="30" customHeight="1" x14ac:dyDescent="0.25">
      <c r="A20" s="14">
        <v>18</v>
      </c>
      <c r="B20" s="26" t="s">
        <v>88</v>
      </c>
      <c r="C20" s="15" t="s">
        <v>27</v>
      </c>
      <c r="D20" s="27" t="s">
        <v>67</v>
      </c>
      <c r="E20" s="27">
        <v>2601013</v>
      </c>
      <c r="F20" s="27" t="s">
        <v>68</v>
      </c>
      <c r="G20" s="28" t="s">
        <v>89</v>
      </c>
      <c r="H20" s="14" t="s">
        <v>53</v>
      </c>
      <c r="I20" s="18">
        <v>0</v>
      </c>
      <c r="J20" s="18">
        <v>0.27200000000000002</v>
      </c>
      <c r="K20" s="18">
        <v>0</v>
      </c>
      <c r="L20" s="19">
        <v>3</v>
      </c>
      <c r="M20" s="19">
        <v>2</v>
      </c>
      <c r="N20" s="19">
        <v>0</v>
      </c>
      <c r="O20" s="20" t="s">
        <v>90</v>
      </c>
      <c r="P20" s="34">
        <v>1294726.24</v>
      </c>
      <c r="Q20" s="21">
        <f t="shared" si="2"/>
        <v>1035780</v>
      </c>
      <c r="R20" s="22">
        <f t="shared" si="3"/>
        <v>258946.24</v>
      </c>
      <c r="S20" s="23">
        <v>0.8</v>
      </c>
      <c r="T20" s="22">
        <f t="shared" si="4"/>
        <v>1035780</v>
      </c>
      <c r="U20" s="9" t="b">
        <f t="shared" si="8"/>
        <v>1</v>
      </c>
      <c r="V20" s="24">
        <f t="shared" si="5"/>
        <v>0.8</v>
      </c>
      <c r="W20" s="25" t="b">
        <f t="shared" si="6"/>
        <v>1</v>
      </c>
      <c r="X20" s="25" t="b">
        <f t="shared" si="1"/>
        <v>1</v>
      </c>
    </row>
    <row r="21" spans="1:24" ht="36" x14ac:dyDescent="0.25">
      <c r="A21" s="14">
        <v>19</v>
      </c>
      <c r="B21" s="26" t="s">
        <v>91</v>
      </c>
      <c r="C21" s="15" t="s">
        <v>27</v>
      </c>
      <c r="D21" s="27" t="s">
        <v>92</v>
      </c>
      <c r="E21" s="27">
        <v>2603033</v>
      </c>
      <c r="F21" s="27" t="s">
        <v>93</v>
      </c>
      <c r="G21" s="28" t="s">
        <v>94</v>
      </c>
      <c r="H21" s="14" t="s">
        <v>53</v>
      </c>
      <c r="I21" s="18">
        <v>0.155</v>
      </c>
      <c r="J21" s="18">
        <v>0</v>
      </c>
      <c r="K21" s="18">
        <v>0</v>
      </c>
      <c r="L21" s="19">
        <v>3</v>
      </c>
      <c r="M21" s="19">
        <v>0</v>
      </c>
      <c r="N21" s="19">
        <v>0</v>
      </c>
      <c r="O21" s="20" t="s">
        <v>95</v>
      </c>
      <c r="P21" s="34">
        <v>466770.55</v>
      </c>
      <c r="Q21" s="21">
        <f t="shared" si="2"/>
        <v>373416</v>
      </c>
      <c r="R21" s="22">
        <f t="shared" si="3"/>
        <v>93354.549999999988</v>
      </c>
      <c r="S21" s="23">
        <v>0.8</v>
      </c>
      <c r="T21" s="22">
        <f t="shared" si="4"/>
        <v>373416</v>
      </c>
      <c r="U21" s="9" t="b">
        <f t="shared" si="8"/>
        <v>1</v>
      </c>
      <c r="V21" s="24">
        <f t="shared" si="5"/>
        <v>0.8</v>
      </c>
      <c r="W21" s="25" t="b">
        <f t="shared" si="6"/>
        <v>1</v>
      </c>
      <c r="X21" s="25" t="b">
        <f t="shared" si="1"/>
        <v>1</v>
      </c>
    </row>
    <row r="22" spans="1:24" ht="30" customHeight="1" x14ac:dyDescent="0.25">
      <c r="A22" s="14">
        <v>20</v>
      </c>
      <c r="B22" s="26" t="s">
        <v>96</v>
      </c>
      <c r="C22" s="15" t="s">
        <v>27</v>
      </c>
      <c r="D22" s="27" t="s">
        <v>97</v>
      </c>
      <c r="E22" s="27">
        <v>2612073</v>
      </c>
      <c r="F22" s="27" t="s">
        <v>98</v>
      </c>
      <c r="G22" s="28" t="s">
        <v>99</v>
      </c>
      <c r="H22" s="14" t="s">
        <v>60</v>
      </c>
      <c r="I22" s="18">
        <v>0</v>
      </c>
      <c r="J22" s="18">
        <v>0</v>
      </c>
      <c r="K22" s="18">
        <v>0</v>
      </c>
      <c r="L22" s="19">
        <v>3</v>
      </c>
      <c r="M22" s="19">
        <v>0</v>
      </c>
      <c r="N22" s="19">
        <v>1</v>
      </c>
      <c r="O22" s="20" t="s">
        <v>50</v>
      </c>
      <c r="P22" s="34">
        <v>1874088.07</v>
      </c>
      <c r="Q22" s="21">
        <f t="shared" si="2"/>
        <v>1499270</v>
      </c>
      <c r="R22" s="22">
        <f t="shared" si="3"/>
        <v>374818.07000000007</v>
      </c>
      <c r="S22" s="23">
        <v>0.8</v>
      </c>
      <c r="T22" s="22">
        <f t="shared" si="4"/>
        <v>1499270</v>
      </c>
      <c r="U22" s="9" t="b">
        <f t="shared" si="8"/>
        <v>1</v>
      </c>
      <c r="V22" s="24">
        <f t="shared" si="5"/>
        <v>0.8</v>
      </c>
      <c r="W22" s="25" t="b">
        <f t="shared" si="6"/>
        <v>1</v>
      </c>
      <c r="X22" s="25" t="b">
        <f t="shared" si="1"/>
        <v>1</v>
      </c>
    </row>
    <row r="23" spans="1:24" ht="48" x14ac:dyDescent="0.25">
      <c r="A23" s="14">
        <v>21</v>
      </c>
      <c r="B23" s="26" t="s">
        <v>100</v>
      </c>
      <c r="C23" s="15" t="s">
        <v>27</v>
      </c>
      <c r="D23" s="27" t="s">
        <v>97</v>
      </c>
      <c r="E23" s="27">
        <v>2612073</v>
      </c>
      <c r="F23" s="27" t="s">
        <v>98</v>
      </c>
      <c r="G23" s="28" t="s">
        <v>101</v>
      </c>
      <c r="H23" s="14" t="s">
        <v>53</v>
      </c>
      <c r="I23" s="18">
        <v>0</v>
      </c>
      <c r="J23" s="18">
        <v>0</v>
      </c>
      <c r="K23" s="18">
        <v>0</v>
      </c>
      <c r="L23" s="19">
        <v>6</v>
      </c>
      <c r="M23" s="19">
        <v>0</v>
      </c>
      <c r="N23" s="19">
        <v>1</v>
      </c>
      <c r="O23" s="20" t="s">
        <v>50</v>
      </c>
      <c r="P23" s="34">
        <v>2261374.11</v>
      </c>
      <c r="Q23" s="21">
        <f t="shared" si="2"/>
        <v>1809099</v>
      </c>
      <c r="R23" s="22">
        <f t="shared" si="3"/>
        <v>452275.10999999987</v>
      </c>
      <c r="S23" s="23">
        <v>0.8</v>
      </c>
      <c r="T23" s="22">
        <f t="shared" si="4"/>
        <v>1809099</v>
      </c>
      <c r="U23" s="9" t="b">
        <f t="shared" si="8"/>
        <v>1</v>
      </c>
      <c r="V23" s="24">
        <f t="shared" si="5"/>
        <v>0.8</v>
      </c>
      <c r="W23" s="25" t="b">
        <f t="shared" si="6"/>
        <v>1</v>
      </c>
      <c r="X23" s="25" t="b">
        <f t="shared" si="1"/>
        <v>1</v>
      </c>
    </row>
    <row r="24" spans="1:24" ht="24" x14ac:dyDescent="0.25">
      <c r="A24" s="14">
        <v>22</v>
      </c>
      <c r="B24" s="26" t="s">
        <v>102</v>
      </c>
      <c r="C24" s="15" t="s">
        <v>27</v>
      </c>
      <c r="D24" s="27" t="s">
        <v>103</v>
      </c>
      <c r="E24" s="27">
        <v>2604102</v>
      </c>
      <c r="F24" s="27" t="s">
        <v>47</v>
      </c>
      <c r="G24" s="28" t="s">
        <v>104</v>
      </c>
      <c r="H24" s="14" t="s">
        <v>43</v>
      </c>
      <c r="I24" s="18">
        <v>0</v>
      </c>
      <c r="J24" s="18">
        <v>0</v>
      </c>
      <c r="K24" s="18">
        <v>0</v>
      </c>
      <c r="L24" s="19">
        <v>1</v>
      </c>
      <c r="M24" s="19">
        <v>0</v>
      </c>
      <c r="N24" s="19">
        <v>0</v>
      </c>
      <c r="O24" s="20" t="s">
        <v>105</v>
      </c>
      <c r="P24" s="34">
        <v>83500</v>
      </c>
      <c r="Q24" s="21">
        <f t="shared" si="2"/>
        <v>66800</v>
      </c>
      <c r="R24" s="22">
        <f t="shared" si="3"/>
        <v>16700</v>
      </c>
      <c r="S24" s="23">
        <v>0.8</v>
      </c>
      <c r="T24" s="22">
        <f t="shared" si="4"/>
        <v>66800</v>
      </c>
      <c r="U24" s="9" t="b">
        <f t="shared" si="8"/>
        <v>1</v>
      </c>
      <c r="V24" s="24">
        <f t="shared" si="5"/>
        <v>0.8</v>
      </c>
      <c r="W24" s="25" t="b">
        <f t="shared" si="6"/>
        <v>1</v>
      </c>
      <c r="X24" s="25" t="b">
        <f t="shared" si="1"/>
        <v>1</v>
      </c>
    </row>
    <row r="25" spans="1:24" ht="30" customHeight="1" x14ac:dyDescent="0.25">
      <c r="A25" s="14">
        <v>23</v>
      </c>
      <c r="B25" s="26" t="s">
        <v>106</v>
      </c>
      <c r="C25" s="15" t="s">
        <v>27</v>
      </c>
      <c r="D25" s="27" t="s">
        <v>28</v>
      </c>
      <c r="E25" s="27">
        <v>2607011</v>
      </c>
      <c r="F25" s="27" t="s">
        <v>29</v>
      </c>
      <c r="G25" s="28" t="s">
        <v>107</v>
      </c>
      <c r="H25" s="14" t="s">
        <v>53</v>
      </c>
      <c r="I25" s="18">
        <v>0</v>
      </c>
      <c r="J25" s="18">
        <v>0</v>
      </c>
      <c r="K25" s="18">
        <v>0</v>
      </c>
      <c r="L25" s="19">
        <v>3</v>
      </c>
      <c r="M25" s="19">
        <v>0</v>
      </c>
      <c r="N25" s="19">
        <v>0</v>
      </c>
      <c r="O25" s="20" t="s">
        <v>32</v>
      </c>
      <c r="P25" s="34">
        <v>522964.02</v>
      </c>
      <c r="Q25" s="21">
        <f t="shared" si="2"/>
        <v>418371</v>
      </c>
      <c r="R25" s="22">
        <f t="shared" si="3"/>
        <v>104593.02000000002</v>
      </c>
      <c r="S25" s="23">
        <v>0.8</v>
      </c>
      <c r="T25" s="22">
        <f t="shared" si="4"/>
        <v>418371</v>
      </c>
      <c r="U25" s="9" t="b">
        <f t="shared" si="8"/>
        <v>1</v>
      </c>
      <c r="V25" s="24">
        <f t="shared" si="5"/>
        <v>0.8</v>
      </c>
      <c r="W25" s="25" t="b">
        <f t="shared" si="6"/>
        <v>1</v>
      </c>
      <c r="X25" s="25" t="b">
        <f t="shared" si="1"/>
        <v>1</v>
      </c>
    </row>
    <row r="26" spans="1:24" ht="24" x14ac:dyDescent="0.25">
      <c r="A26" s="14">
        <v>24</v>
      </c>
      <c r="B26" s="26" t="s">
        <v>108</v>
      </c>
      <c r="C26" s="15" t="s">
        <v>27</v>
      </c>
      <c r="D26" s="27" t="s">
        <v>109</v>
      </c>
      <c r="E26" s="27">
        <v>2610053</v>
      </c>
      <c r="F26" s="27" t="s">
        <v>110</v>
      </c>
      <c r="G26" s="28" t="s">
        <v>111</v>
      </c>
      <c r="H26" s="14" t="s">
        <v>60</v>
      </c>
      <c r="I26" s="18">
        <v>0.19500000000000001</v>
      </c>
      <c r="J26" s="18">
        <v>0</v>
      </c>
      <c r="K26" s="18">
        <v>0</v>
      </c>
      <c r="L26" s="19">
        <v>2</v>
      </c>
      <c r="M26" s="19">
        <v>0</v>
      </c>
      <c r="N26" s="19">
        <v>0</v>
      </c>
      <c r="O26" s="20" t="s">
        <v>32</v>
      </c>
      <c r="P26" s="34">
        <v>592547.01</v>
      </c>
      <c r="Q26" s="21">
        <f t="shared" si="2"/>
        <v>474037</v>
      </c>
      <c r="R26" s="22">
        <f t="shared" si="3"/>
        <v>118510.01000000001</v>
      </c>
      <c r="S26" s="23">
        <v>0.8</v>
      </c>
      <c r="T26" s="22">
        <f t="shared" si="4"/>
        <v>474037</v>
      </c>
      <c r="U26" s="9" t="b">
        <f t="shared" si="8"/>
        <v>1</v>
      </c>
      <c r="V26" s="24">
        <f t="shared" si="5"/>
        <v>0.8</v>
      </c>
      <c r="W26" s="25" t="b">
        <f t="shared" si="6"/>
        <v>1</v>
      </c>
      <c r="X26" s="25" t="b">
        <f t="shared" si="1"/>
        <v>1</v>
      </c>
    </row>
    <row r="27" spans="1:24" ht="30" customHeight="1" x14ac:dyDescent="0.25">
      <c r="A27" s="14">
        <v>25</v>
      </c>
      <c r="B27" s="26" t="s">
        <v>112</v>
      </c>
      <c r="C27" s="15" t="s">
        <v>27</v>
      </c>
      <c r="D27" s="27" t="s">
        <v>113</v>
      </c>
      <c r="E27" s="27">
        <v>2610032</v>
      </c>
      <c r="F27" s="27" t="s">
        <v>110</v>
      </c>
      <c r="G27" s="28" t="s">
        <v>114</v>
      </c>
      <c r="H27" s="14" t="s">
        <v>53</v>
      </c>
      <c r="I27" s="18">
        <v>0.2</v>
      </c>
      <c r="J27" s="18">
        <v>0</v>
      </c>
      <c r="K27" s="18">
        <v>0</v>
      </c>
      <c r="L27" s="19">
        <v>1</v>
      </c>
      <c r="M27" s="19">
        <v>0</v>
      </c>
      <c r="N27" s="19">
        <v>0</v>
      </c>
      <c r="O27" s="20" t="s">
        <v>115</v>
      </c>
      <c r="P27" s="34">
        <v>251342.9</v>
      </c>
      <c r="Q27" s="21">
        <f t="shared" si="2"/>
        <v>201074</v>
      </c>
      <c r="R27" s="22">
        <f t="shared" si="3"/>
        <v>50268.899999999994</v>
      </c>
      <c r="S27" s="23">
        <v>0.8</v>
      </c>
      <c r="T27" s="22">
        <f t="shared" si="4"/>
        <v>201074</v>
      </c>
      <c r="U27" s="9" t="b">
        <f t="shared" si="8"/>
        <v>1</v>
      </c>
      <c r="V27" s="24">
        <f t="shared" si="5"/>
        <v>0.8</v>
      </c>
      <c r="W27" s="25" t="b">
        <f t="shared" si="6"/>
        <v>1</v>
      </c>
      <c r="X27" s="25" t="b">
        <f t="shared" si="1"/>
        <v>1</v>
      </c>
    </row>
    <row r="28" spans="1:24" ht="30" customHeight="1" x14ac:dyDescent="0.25">
      <c r="A28" s="14">
        <v>26</v>
      </c>
      <c r="B28" s="26" t="s">
        <v>116</v>
      </c>
      <c r="C28" s="15" t="s">
        <v>27</v>
      </c>
      <c r="D28" s="27" t="s">
        <v>113</v>
      </c>
      <c r="E28" s="27">
        <v>2610032</v>
      </c>
      <c r="F28" s="27" t="s">
        <v>110</v>
      </c>
      <c r="G28" s="28" t="s">
        <v>117</v>
      </c>
      <c r="H28" s="14" t="s">
        <v>53</v>
      </c>
      <c r="I28" s="18">
        <v>0.15</v>
      </c>
      <c r="J28" s="18">
        <v>0</v>
      </c>
      <c r="K28" s="18">
        <v>0</v>
      </c>
      <c r="L28" s="19">
        <v>1</v>
      </c>
      <c r="M28" s="19">
        <v>0</v>
      </c>
      <c r="N28" s="19">
        <v>0</v>
      </c>
      <c r="O28" s="20" t="s">
        <v>115</v>
      </c>
      <c r="P28" s="34">
        <v>250676.99</v>
      </c>
      <c r="Q28" s="21">
        <f t="shared" si="2"/>
        <v>200541</v>
      </c>
      <c r="R28" s="22">
        <f t="shared" si="3"/>
        <v>50135.989999999991</v>
      </c>
      <c r="S28" s="23">
        <v>0.8</v>
      </c>
      <c r="T28" s="22">
        <f t="shared" si="4"/>
        <v>200541</v>
      </c>
      <c r="U28" s="9" t="b">
        <f t="shared" si="8"/>
        <v>1</v>
      </c>
      <c r="V28" s="24">
        <f t="shared" si="5"/>
        <v>0.8</v>
      </c>
      <c r="W28" s="25" t="b">
        <f t="shared" si="6"/>
        <v>1</v>
      </c>
      <c r="X28" s="25" t="b">
        <f t="shared" si="1"/>
        <v>1</v>
      </c>
    </row>
    <row r="29" spans="1:24" ht="30" customHeight="1" x14ac:dyDescent="0.25">
      <c r="A29" s="14">
        <v>27</v>
      </c>
      <c r="B29" s="26" t="s">
        <v>118</v>
      </c>
      <c r="C29" s="15" t="s">
        <v>27</v>
      </c>
      <c r="D29" s="27" t="s">
        <v>113</v>
      </c>
      <c r="E29" s="27">
        <v>2610032</v>
      </c>
      <c r="F29" s="27" t="s">
        <v>110</v>
      </c>
      <c r="G29" s="28" t="s">
        <v>119</v>
      </c>
      <c r="H29" s="14" t="s">
        <v>53</v>
      </c>
      <c r="I29" s="18">
        <v>0.2</v>
      </c>
      <c r="J29" s="18">
        <v>0</v>
      </c>
      <c r="K29" s="18">
        <v>0</v>
      </c>
      <c r="L29" s="19">
        <v>1</v>
      </c>
      <c r="M29" s="19">
        <v>0</v>
      </c>
      <c r="N29" s="19">
        <v>0</v>
      </c>
      <c r="O29" s="20" t="s">
        <v>115</v>
      </c>
      <c r="P29" s="34">
        <v>253942.43</v>
      </c>
      <c r="Q29" s="21">
        <f t="shared" si="2"/>
        <v>203153</v>
      </c>
      <c r="R29" s="22">
        <f t="shared" si="3"/>
        <v>50789.429999999993</v>
      </c>
      <c r="S29" s="23">
        <v>0.8</v>
      </c>
      <c r="T29" s="22">
        <f t="shared" si="4"/>
        <v>203153</v>
      </c>
      <c r="U29" s="9" t="b">
        <f t="shared" si="8"/>
        <v>1</v>
      </c>
      <c r="V29" s="24">
        <f t="shared" si="5"/>
        <v>0.8</v>
      </c>
      <c r="W29" s="25" t="b">
        <f t="shared" si="6"/>
        <v>1</v>
      </c>
      <c r="X29" s="25" t="b">
        <f t="shared" si="1"/>
        <v>1</v>
      </c>
    </row>
    <row r="30" spans="1:24" x14ac:dyDescent="0.25">
      <c r="A30" s="14">
        <v>28</v>
      </c>
      <c r="B30" s="26" t="s">
        <v>120</v>
      </c>
      <c r="C30" s="15" t="s">
        <v>27</v>
      </c>
      <c r="D30" s="27" t="s">
        <v>79</v>
      </c>
      <c r="E30" s="27">
        <v>2604123</v>
      </c>
      <c r="F30" s="27" t="s">
        <v>47</v>
      </c>
      <c r="G30" s="28" t="s">
        <v>121</v>
      </c>
      <c r="H30" s="14" t="s">
        <v>49</v>
      </c>
      <c r="I30" s="18">
        <v>0</v>
      </c>
      <c r="J30" s="18">
        <v>0</v>
      </c>
      <c r="K30" s="18">
        <v>0</v>
      </c>
      <c r="L30" s="19">
        <v>1</v>
      </c>
      <c r="M30" s="19">
        <v>0</v>
      </c>
      <c r="N30" s="19">
        <v>0</v>
      </c>
      <c r="O30" s="20" t="s">
        <v>65</v>
      </c>
      <c r="P30" s="34">
        <v>641989.57999999996</v>
      </c>
      <c r="Q30" s="21">
        <f t="shared" si="2"/>
        <v>513591</v>
      </c>
      <c r="R30" s="22">
        <f t="shared" si="3"/>
        <v>128398.57999999996</v>
      </c>
      <c r="S30" s="23">
        <v>0.8</v>
      </c>
      <c r="T30" s="22">
        <f t="shared" si="4"/>
        <v>513591</v>
      </c>
      <c r="U30" s="9" t="b">
        <f t="shared" si="8"/>
        <v>1</v>
      </c>
      <c r="V30" s="24">
        <f t="shared" si="5"/>
        <v>0.8</v>
      </c>
      <c r="W30" s="25" t="b">
        <f t="shared" si="6"/>
        <v>1</v>
      </c>
      <c r="X30" s="25" t="b">
        <f t="shared" si="1"/>
        <v>1</v>
      </c>
    </row>
    <row r="31" spans="1:24" ht="30" customHeight="1" x14ac:dyDescent="0.25">
      <c r="A31" s="14">
        <v>29</v>
      </c>
      <c r="B31" s="26" t="s">
        <v>122</v>
      </c>
      <c r="C31" s="15" t="s">
        <v>27</v>
      </c>
      <c r="D31" s="27" t="s">
        <v>123</v>
      </c>
      <c r="E31" s="27">
        <v>2608043</v>
      </c>
      <c r="F31" s="27" t="s">
        <v>124</v>
      </c>
      <c r="G31" s="28" t="s">
        <v>125</v>
      </c>
      <c r="H31" s="14" t="s">
        <v>60</v>
      </c>
      <c r="I31" s="18">
        <v>0</v>
      </c>
      <c r="J31" s="18">
        <v>0</v>
      </c>
      <c r="K31" s="18">
        <v>0.89600000000000002</v>
      </c>
      <c r="L31" s="19">
        <v>0</v>
      </c>
      <c r="M31" s="19">
        <v>0</v>
      </c>
      <c r="N31" s="19">
        <v>0</v>
      </c>
      <c r="O31" s="20" t="s">
        <v>77</v>
      </c>
      <c r="P31" s="34">
        <v>858448.38</v>
      </c>
      <c r="Q31" s="21">
        <f t="shared" si="2"/>
        <v>686758</v>
      </c>
      <c r="R31" s="22">
        <f t="shared" si="3"/>
        <v>171690.38</v>
      </c>
      <c r="S31" s="23">
        <v>0.8</v>
      </c>
      <c r="T31" s="22">
        <f t="shared" si="4"/>
        <v>686758</v>
      </c>
      <c r="U31" s="9" t="b">
        <f t="shared" si="8"/>
        <v>1</v>
      </c>
      <c r="V31" s="24">
        <f t="shared" si="5"/>
        <v>0.8</v>
      </c>
      <c r="W31" s="25" t="b">
        <f t="shared" si="6"/>
        <v>1</v>
      </c>
      <c r="X31" s="25" t="b">
        <f t="shared" si="1"/>
        <v>1</v>
      </c>
    </row>
    <row r="32" spans="1:24" ht="30" customHeight="1" x14ac:dyDescent="0.25">
      <c r="A32" s="14">
        <v>30</v>
      </c>
      <c r="B32" s="26" t="s">
        <v>126</v>
      </c>
      <c r="C32" s="15" t="s">
        <v>27</v>
      </c>
      <c r="D32" s="27" t="s">
        <v>123</v>
      </c>
      <c r="E32" s="27">
        <v>2608043</v>
      </c>
      <c r="F32" s="27" t="s">
        <v>124</v>
      </c>
      <c r="G32" s="28" t="s">
        <v>127</v>
      </c>
      <c r="H32" s="14" t="s">
        <v>60</v>
      </c>
      <c r="I32" s="18">
        <v>0.41</v>
      </c>
      <c r="J32" s="18">
        <v>0</v>
      </c>
      <c r="K32" s="18">
        <v>0</v>
      </c>
      <c r="L32" s="19">
        <v>0</v>
      </c>
      <c r="M32" s="19">
        <v>0</v>
      </c>
      <c r="N32" s="19">
        <v>0</v>
      </c>
      <c r="O32" s="20" t="s">
        <v>32</v>
      </c>
      <c r="P32" s="34">
        <v>298373.52</v>
      </c>
      <c r="Q32" s="21">
        <f t="shared" si="2"/>
        <v>238698</v>
      </c>
      <c r="R32" s="22">
        <f t="shared" si="3"/>
        <v>59675.520000000019</v>
      </c>
      <c r="S32" s="23">
        <v>0.8</v>
      </c>
      <c r="T32" s="22">
        <f t="shared" si="4"/>
        <v>238698</v>
      </c>
      <c r="U32" s="9" t="b">
        <f t="shared" si="8"/>
        <v>1</v>
      </c>
      <c r="V32" s="24">
        <f t="shared" si="5"/>
        <v>0.8</v>
      </c>
      <c r="W32" s="25" t="b">
        <f t="shared" si="6"/>
        <v>1</v>
      </c>
      <c r="X32" s="25" t="b">
        <f t="shared" si="1"/>
        <v>1</v>
      </c>
    </row>
    <row r="33" spans="1:24" ht="30" customHeight="1" x14ac:dyDescent="0.25">
      <c r="A33" s="14">
        <v>31</v>
      </c>
      <c r="B33" s="26" t="s">
        <v>128</v>
      </c>
      <c r="C33" s="15" t="s">
        <v>27</v>
      </c>
      <c r="D33" s="27" t="s">
        <v>84</v>
      </c>
      <c r="E33" s="27">
        <v>2605033</v>
      </c>
      <c r="F33" s="27" t="s">
        <v>85</v>
      </c>
      <c r="G33" s="28" t="s">
        <v>129</v>
      </c>
      <c r="H33" s="14" t="s">
        <v>60</v>
      </c>
      <c r="I33" s="18">
        <v>0.17499999999999999</v>
      </c>
      <c r="J33" s="18">
        <v>0</v>
      </c>
      <c r="K33" s="18">
        <v>0</v>
      </c>
      <c r="L33" s="19">
        <v>0</v>
      </c>
      <c r="M33" s="19">
        <v>0</v>
      </c>
      <c r="N33" s="19">
        <v>0</v>
      </c>
      <c r="O33" s="20" t="s">
        <v>87</v>
      </c>
      <c r="P33" s="34">
        <v>190529.47</v>
      </c>
      <c r="Q33" s="21">
        <f t="shared" si="2"/>
        <v>152423</v>
      </c>
      <c r="R33" s="22">
        <f t="shared" si="3"/>
        <v>38106.47</v>
      </c>
      <c r="S33" s="23">
        <v>0.8</v>
      </c>
      <c r="T33" s="22">
        <f t="shared" si="4"/>
        <v>152423</v>
      </c>
      <c r="U33" s="9" t="b">
        <f t="shared" si="8"/>
        <v>1</v>
      </c>
      <c r="V33" s="24">
        <f t="shared" si="5"/>
        <v>0.8</v>
      </c>
      <c r="W33" s="25" t="b">
        <f t="shared" si="6"/>
        <v>1</v>
      </c>
      <c r="X33" s="25" t="b">
        <f t="shared" si="1"/>
        <v>1</v>
      </c>
    </row>
    <row r="34" spans="1:24" ht="30" customHeight="1" x14ac:dyDescent="0.25">
      <c r="A34" s="14">
        <v>32</v>
      </c>
      <c r="B34" s="26" t="s">
        <v>130</v>
      </c>
      <c r="C34" s="15" t="s">
        <v>27</v>
      </c>
      <c r="D34" s="27" t="s">
        <v>84</v>
      </c>
      <c r="E34" s="27">
        <v>2605033</v>
      </c>
      <c r="F34" s="27" t="s">
        <v>85</v>
      </c>
      <c r="G34" s="28" t="s">
        <v>131</v>
      </c>
      <c r="H34" s="14" t="s">
        <v>60</v>
      </c>
      <c r="I34" s="18">
        <v>0.67500000000000004</v>
      </c>
      <c r="J34" s="18">
        <v>0</v>
      </c>
      <c r="K34" s="18">
        <v>0</v>
      </c>
      <c r="L34" s="19">
        <v>0</v>
      </c>
      <c r="M34" s="19">
        <v>0</v>
      </c>
      <c r="N34" s="19">
        <v>0</v>
      </c>
      <c r="O34" s="20" t="s">
        <v>87</v>
      </c>
      <c r="P34" s="34">
        <v>779548.69</v>
      </c>
      <c r="Q34" s="21">
        <f t="shared" si="2"/>
        <v>623638</v>
      </c>
      <c r="R34" s="22">
        <f t="shared" si="3"/>
        <v>155910.68999999994</v>
      </c>
      <c r="S34" s="23">
        <v>0.8</v>
      </c>
      <c r="T34" s="22">
        <f t="shared" si="4"/>
        <v>623638</v>
      </c>
      <c r="U34" s="9" t="b">
        <f t="shared" si="8"/>
        <v>1</v>
      </c>
      <c r="V34" s="24">
        <f t="shared" si="5"/>
        <v>0.8</v>
      </c>
      <c r="W34" s="25" t="b">
        <f t="shared" si="6"/>
        <v>1</v>
      </c>
      <c r="X34" s="25" t="b">
        <f t="shared" si="1"/>
        <v>1</v>
      </c>
    </row>
    <row r="35" spans="1:24" ht="30" customHeight="1" x14ac:dyDescent="0.25">
      <c r="A35" s="14">
        <v>33</v>
      </c>
      <c r="B35" s="26" t="s">
        <v>132</v>
      </c>
      <c r="C35" s="15" t="s">
        <v>27</v>
      </c>
      <c r="D35" s="27" t="s">
        <v>84</v>
      </c>
      <c r="E35" s="27">
        <v>2605033</v>
      </c>
      <c r="F35" s="27" t="s">
        <v>85</v>
      </c>
      <c r="G35" s="28" t="s">
        <v>133</v>
      </c>
      <c r="H35" s="14" t="s">
        <v>60</v>
      </c>
      <c r="I35" s="18">
        <v>0.5</v>
      </c>
      <c r="J35" s="18">
        <v>0</v>
      </c>
      <c r="K35" s="18">
        <v>0</v>
      </c>
      <c r="L35" s="19">
        <v>0</v>
      </c>
      <c r="M35" s="19">
        <v>0</v>
      </c>
      <c r="N35" s="19">
        <v>0</v>
      </c>
      <c r="O35" s="20" t="s">
        <v>87</v>
      </c>
      <c r="P35" s="34">
        <v>575534.24</v>
      </c>
      <c r="Q35" s="21">
        <f t="shared" si="2"/>
        <v>460427</v>
      </c>
      <c r="R35" s="22">
        <f t="shared" si="3"/>
        <v>115107.23999999999</v>
      </c>
      <c r="S35" s="23">
        <v>0.8</v>
      </c>
      <c r="T35" s="22">
        <f t="shared" si="4"/>
        <v>460427</v>
      </c>
      <c r="U35" s="9" t="b">
        <f t="shared" si="8"/>
        <v>1</v>
      </c>
      <c r="V35" s="24">
        <f t="shared" si="5"/>
        <v>0.8</v>
      </c>
      <c r="W35" s="25" t="b">
        <f t="shared" si="6"/>
        <v>1</v>
      </c>
      <c r="X35" s="25" t="b">
        <f t="shared" si="1"/>
        <v>1</v>
      </c>
    </row>
    <row r="36" spans="1:24" ht="30" customHeight="1" x14ac:dyDescent="0.25">
      <c r="A36" s="14">
        <v>34</v>
      </c>
      <c r="B36" s="26" t="s">
        <v>134</v>
      </c>
      <c r="C36" s="15" t="s">
        <v>27</v>
      </c>
      <c r="D36" s="27" t="s">
        <v>84</v>
      </c>
      <c r="E36" s="27">
        <v>2605033</v>
      </c>
      <c r="F36" s="27" t="s">
        <v>85</v>
      </c>
      <c r="G36" s="28" t="s">
        <v>135</v>
      </c>
      <c r="H36" s="14" t="s">
        <v>60</v>
      </c>
      <c r="I36" s="18">
        <v>0.17799999999999999</v>
      </c>
      <c r="J36" s="18">
        <v>0</v>
      </c>
      <c r="K36" s="18">
        <v>0</v>
      </c>
      <c r="L36" s="19">
        <v>0</v>
      </c>
      <c r="M36" s="19">
        <v>0</v>
      </c>
      <c r="N36" s="19">
        <v>0</v>
      </c>
      <c r="O36" s="20" t="s">
        <v>136</v>
      </c>
      <c r="P36" s="34">
        <v>158341.17000000001</v>
      </c>
      <c r="Q36" s="21">
        <f t="shared" si="2"/>
        <v>126672</v>
      </c>
      <c r="R36" s="22">
        <f t="shared" si="3"/>
        <v>31669.170000000013</v>
      </c>
      <c r="S36" s="23">
        <v>0.8</v>
      </c>
      <c r="T36" s="22">
        <f t="shared" si="4"/>
        <v>126672</v>
      </c>
      <c r="U36" s="9" t="b">
        <f t="shared" si="8"/>
        <v>1</v>
      </c>
      <c r="V36" s="24">
        <f t="shared" si="5"/>
        <v>0.8</v>
      </c>
      <c r="W36" s="25" t="b">
        <f t="shared" si="6"/>
        <v>1</v>
      </c>
      <c r="X36" s="25" t="b">
        <f t="shared" si="1"/>
        <v>1</v>
      </c>
    </row>
    <row r="37" spans="1:24" ht="30" customHeight="1" x14ac:dyDescent="0.25">
      <c r="A37" s="14">
        <v>35</v>
      </c>
      <c r="B37" s="26" t="s">
        <v>137</v>
      </c>
      <c r="C37" s="15" t="s">
        <v>27</v>
      </c>
      <c r="D37" s="27" t="s">
        <v>138</v>
      </c>
      <c r="E37" s="27">
        <v>2612053</v>
      </c>
      <c r="F37" s="27" t="s">
        <v>98</v>
      </c>
      <c r="G37" s="28" t="s">
        <v>139</v>
      </c>
      <c r="H37" s="14" t="s">
        <v>53</v>
      </c>
      <c r="I37" s="18">
        <v>0</v>
      </c>
      <c r="J37" s="18">
        <v>0</v>
      </c>
      <c r="K37" s="18">
        <v>0</v>
      </c>
      <c r="L37" s="19">
        <v>1</v>
      </c>
      <c r="M37" s="19">
        <v>0</v>
      </c>
      <c r="N37" s="19">
        <v>0</v>
      </c>
      <c r="O37" s="20" t="s">
        <v>140</v>
      </c>
      <c r="P37" s="34">
        <v>168042.66</v>
      </c>
      <c r="Q37" s="21">
        <f t="shared" si="2"/>
        <v>134434</v>
      </c>
      <c r="R37" s="22">
        <f t="shared" si="3"/>
        <v>33608.660000000003</v>
      </c>
      <c r="S37" s="23">
        <v>0.8</v>
      </c>
      <c r="T37" s="22">
        <f t="shared" si="4"/>
        <v>134434</v>
      </c>
      <c r="U37" s="9" t="b">
        <f t="shared" si="8"/>
        <v>1</v>
      </c>
      <c r="V37" s="24">
        <f t="shared" si="5"/>
        <v>0.8</v>
      </c>
      <c r="W37" s="25" t="b">
        <f t="shared" si="6"/>
        <v>1</v>
      </c>
      <c r="X37" s="25" t="b">
        <f t="shared" si="1"/>
        <v>1</v>
      </c>
    </row>
    <row r="38" spans="1:24" ht="30" customHeight="1" x14ac:dyDescent="0.25">
      <c r="A38" s="14">
        <v>36</v>
      </c>
      <c r="B38" s="26" t="s">
        <v>141</v>
      </c>
      <c r="C38" s="15" t="s">
        <v>27</v>
      </c>
      <c r="D38" s="27" t="s">
        <v>138</v>
      </c>
      <c r="E38" s="27">
        <v>2612053</v>
      </c>
      <c r="F38" s="27" t="s">
        <v>98</v>
      </c>
      <c r="G38" s="28" t="s">
        <v>142</v>
      </c>
      <c r="H38" s="14" t="s">
        <v>53</v>
      </c>
      <c r="I38" s="18">
        <v>0</v>
      </c>
      <c r="J38" s="18">
        <v>0</v>
      </c>
      <c r="K38" s="18">
        <v>0</v>
      </c>
      <c r="L38" s="19">
        <v>1</v>
      </c>
      <c r="M38" s="19">
        <v>0</v>
      </c>
      <c r="N38" s="19">
        <v>0</v>
      </c>
      <c r="O38" s="20" t="s">
        <v>140</v>
      </c>
      <c r="P38" s="34">
        <v>70905.25</v>
      </c>
      <c r="Q38" s="21">
        <f t="shared" si="2"/>
        <v>56724</v>
      </c>
      <c r="R38" s="22">
        <f t="shared" si="3"/>
        <v>14181.25</v>
      </c>
      <c r="S38" s="23">
        <v>0.8</v>
      </c>
      <c r="T38" s="22">
        <f t="shared" si="4"/>
        <v>56724</v>
      </c>
      <c r="U38" s="9" t="b">
        <f t="shared" si="8"/>
        <v>1</v>
      </c>
      <c r="V38" s="24">
        <f t="shared" si="5"/>
        <v>0.8</v>
      </c>
      <c r="W38" s="25" t="b">
        <f t="shared" si="6"/>
        <v>1</v>
      </c>
      <c r="X38" s="25" t="b">
        <f t="shared" si="1"/>
        <v>1</v>
      </c>
    </row>
    <row r="39" spans="1:24" ht="30" customHeight="1" x14ac:dyDescent="0.25">
      <c r="A39" s="14">
        <v>37</v>
      </c>
      <c r="B39" s="26" t="s">
        <v>143</v>
      </c>
      <c r="C39" s="15" t="s">
        <v>27</v>
      </c>
      <c r="D39" s="27" t="s">
        <v>138</v>
      </c>
      <c r="E39" s="27">
        <v>2612053</v>
      </c>
      <c r="F39" s="27" t="s">
        <v>98</v>
      </c>
      <c r="G39" s="28" t="s">
        <v>144</v>
      </c>
      <c r="H39" s="14" t="s">
        <v>53</v>
      </c>
      <c r="I39" s="18">
        <v>0</v>
      </c>
      <c r="J39" s="18">
        <v>0</v>
      </c>
      <c r="K39" s="18">
        <v>0</v>
      </c>
      <c r="L39" s="19">
        <v>1</v>
      </c>
      <c r="M39" s="19">
        <v>0</v>
      </c>
      <c r="N39" s="19">
        <v>0</v>
      </c>
      <c r="O39" s="20" t="s">
        <v>140</v>
      </c>
      <c r="P39" s="34">
        <v>82186.81</v>
      </c>
      <c r="Q39" s="21">
        <f t="shared" si="2"/>
        <v>65749</v>
      </c>
      <c r="R39" s="22">
        <f t="shared" si="3"/>
        <v>16437.809999999998</v>
      </c>
      <c r="S39" s="23">
        <v>0.8</v>
      </c>
      <c r="T39" s="22">
        <f t="shared" si="4"/>
        <v>65749</v>
      </c>
      <c r="U39" s="9" t="b">
        <f t="shared" si="8"/>
        <v>1</v>
      </c>
      <c r="V39" s="24">
        <f t="shared" si="5"/>
        <v>0.8</v>
      </c>
      <c r="W39" s="25" t="b">
        <f t="shared" si="6"/>
        <v>1</v>
      </c>
      <c r="X39" s="25" t="b">
        <f t="shared" si="1"/>
        <v>1</v>
      </c>
    </row>
    <row r="40" spans="1:24" ht="30" customHeight="1" x14ac:dyDescent="0.25">
      <c r="A40" s="14">
        <v>38</v>
      </c>
      <c r="B40" s="26" t="s">
        <v>145</v>
      </c>
      <c r="C40" s="15" t="s">
        <v>27</v>
      </c>
      <c r="D40" s="27" t="s">
        <v>138</v>
      </c>
      <c r="E40" s="27">
        <v>2612053</v>
      </c>
      <c r="F40" s="27" t="s">
        <v>98</v>
      </c>
      <c r="G40" s="28" t="s">
        <v>146</v>
      </c>
      <c r="H40" s="14" t="s">
        <v>53</v>
      </c>
      <c r="I40" s="18">
        <v>0</v>
      </c>
      <c r="J40" s="18">
        <v>0</v>
      </c>
      <c r="K40" s="18">
        <v>0</v>
      </c>
      <c r="L40" s="19">
        <v>1</v>
      </c>
      <c r="M40" s="19">
        <v>0</v>
      </c>
      <c r="N40" s="19">
        <v>0</v>
      </c>
      <c r="O40" s="20" t="s">
        <v>140</v>
      </c>
      <c r="P40" s="34">
        <v>71334.52</v>
      </c>
      <c r="Q40" s="21">
        <f t="shared" si="2"/>
        <v>57067</v>
      </c>
      <c r="R40" s="22">
        <f t="shared" si="3"/>
        <v>14267.520000000004</v>
      </c>
      <c r="S40" s="23">
        <v>0.8</v>
      </c>
      <c r="T40" s="22">
        <f t="shared" si="4"/>
        <v>57067</v>
      </c>
      <c r="U40" s="9" t="b">
        <f t="shared" si="8"/>
        <v>1</v>
      </c>
      <c r="V40" s="24">
        <f t="shared" si="5"/>
        <v>0.8</v>
      </c>
      <c r="W40" s="25" t="b">
        <f t="shared" si="6"/>
        <v>1</v>
      </c>
      <c r="X40" s="25" t="b">
        <f t="shared" si="1"/>
        <v>1</v>
      </c>
    </row>
    <row r="41" spans="1:24" x14ac:dyDescent="0.25">
      <c r="A41" s="14">
        <v>39</v>
      </c>
      <c r="B41" s="26" t="s">
        <v>147</v>
      </c>
      <c r="C41" s="15" t="s">
        <v>27</v>
      </c>
      <c r="D41" s="27" t="s">
        <v>148</v>
      </c>
      <c r="E41" s="27">
        <v>2608032</v>
      </c>
      <c r="F41" s="27" t="s">
        <v>124</v>
      </c>
      <c r="G41" s="28" t="s">
        <v>149</v>
      </c>
      <c r="H41" s="14" t="s">
        <v>60</v>
      </c>
      <c r="I41" s="18">
        <v>0.99</v>
      </c>
      <c r="J41" s="18">
        <v>0</v>
      </c>
      <c r="K41" s="18">
        <v>0</v>
      </c>
      <c r="L41" s="19">
        <v>0</v>
      </c>
      <c r="M41" s="19">
        <v>0</v>
      </c>
      <c r="N41" s="19">
        <v>0</v>
      </c>
      <c r="O41" s="20" t="s">
        <v>150</v>
      </c>
      <c r="P41" s="34">
        <v>625288.94999999995</v>
      </c>
      <c r="Q41" s="21">
        <f t="shared" si="2"/>
        <v>500231</v>
      </c>
      <c r="R41" s="22">
        <f t="shared" si="3"/>
        <v>125057.94999999995</v>
      </c>
      <c r="S41" s="23">
        <v>0.8</v>
      </c>
      <c r="T41" s="22">
        <f t="shared" si="4"/>
        <v>500231</v>
      </c>
      <c r="U41" s="9" t="b">
        <f t="shared" si="8"/>
        <v>1</v>
      </c>
      <c r="V41" s="24">
        <f t="shared" si="5"/>
        <v>0.8</v>
      </c>
      <c r="W41" s="25" t="b">
        <f t="shared" si="6"/>
        <v>1</v>
      </c>
      <c r="X41" s="25" t="b">
        <f t="shared" si="1"/>
        <v>1</v>
      </c>
    </row>
    <row r="42" spans="1:24" ht="30" customHeight="1" x14ac:dyDescent="0.25">
      <c r="A42" s="14">
        <v>40</v>
      </c>
      <c r="B42" s="26" t="s">
        <v>151</v>
      </c>
      <c r="C42" s="15" t="s">
        <v>27</v>
      </c>
      <c r="D42" s="27" t="s">
        <v>148</v>
      </c>
      <c r="E42" s="27">
        <v>2608032</v>
      </c>
      <c r="F42" s="27" t="s">
        <v>124</v>
      </c>
      <c r="G42" s="28" t="s">
        <v>152</v>
      </c>
      <c r="H42" s="14" t="s">
        <v>60</v>
      </c>
      <c r="I42" s="18">
        <v>0.28000000000000003</v>
      </c>
      <c r="J42" s="18">
        <v>0</v>
      </c>
      <c r="K42" s="18">
        <v>0</v>
      </c>
      <c r="L42" s="19">
        <v>0</v>
      </c>
      <c r="M42" s="19">
        <v>0</v>
      </c>
      <c r="N42" s="19">
        <v>0</v>
      </c>
      <c r="O42" s="20" t="s">
        <v>150</v>
      </c>
      <c r="P42" s="34">
        <v>145376.16</v>
      </c>
      <c r="Q42" s="21">
        <f t="shared" si="2"/>
        <v>116300</v>
      </c>
      <c r="R42" s="22">
        <f t="shared" si="3"/>
        <v>29076.160000000003</v>
      </c>
      <c r="S42" s="23">
        <v>0.8</v>
      </c>
      <c r="T42" s="22">
        <f t="shared" si="4"/>
        <v>116300</v>
      </c>
      <c r="U42" s="9" t="b">
        <f t="shared" si="8"/>
        <v>1</v>
      </c>
      <c r="V42" s="24">
        <f t="shared" si="5"/>
        <v>0.8</v>
      </c>
      <c r="W42" s="25" t="b">
        <f t="shared" si="6"/>
        <v>1</v>
      </c>
      <c r="X42" s="25" t="b">
        <f t="shared" si="1"/>
        <v>1</v>
      </c>
    </row>
    <row r="43" spans="1:24" x14ac:dyDescent="0.25">
      <c r="A43" s="14">
        <v>41</v>
      </c>
      <c r="B43" s="26" t="s">
        <v>153</v>
      </c>
      <c r="C43" s="15" t="s">
        <v>27</v>
      </c>
      <c r="D43" s="27" t="s">
        <v>148</v>
      </c>
      <c r="E43" s="27">
        <v>2608032</v>
      </c>
      <c r="F43" s="27" t="s">
        <v>124</v>
      </c>
      <c r="G43" s="28" t="s">
        <v>154</v>
      </c>
      <c r="H43" s="14" t="s">
        <v>60</v>
      </c>
      <c r="I43" s="18">
        <v>0.41</v>
      </c>
      <c r="J43" s="18">
        <v>0</v>
      </c>
      <c r="K43" s="18">
        <v>0</v>
      </c>
      <c r="L43" s="19">
        <v>0</v>
      </c>
      <c r="M43" s="19">
        <v>0</v>
      </c>
      <c r="N43" s="19">
        <v>0</v>
      </c>
      <c r="O43" s="20" t="s">
        <v>150</v>
      </c>
      <c r="P43" s="34">
        <v>262632.06</v>
      </c>
      <c r="Q43" s="21">
        <f t="shared" si="2"/>
        <v>210105</v>
      </c>
      <c r="R43" s="22">
        <f t="shared" si="3"/>
        <v>52527.06</v>
      </c>
      <c r="S43" s="23">
        <v>0.8</v>
      </c>
      <c r="T43" s="22">
        <f t="shared" si="4"/>
        <v>210105</v>
      </c>
      <c r="U43" s="9" t="b">
        <f t="shared" si="8"/>
        <v>1</v>
      </c>
      <c r="V43" s="24">
        <f t="shared" si="5"/>
        <v>0.8</v>
      </c>
      <c r="W43" s="25" t="b">
        <f t="shared" si="6"/>
        <v>1</v>
      </c>
      <c r="X43" s="25" t="b">
        <f t="shared" si="1"/>
        <v>1</v>
      </c>
    </row>
    <row r="44" spans="1:24" ht="36" x14ac:dyDescent="0.25">
      <c r="A44" s="14">
        <v>42</v>
      </c>
      <c r="B44" s="26" t="s">
        <v>155</v>
      </c>
      <c r="C44" s="15" t="s">
        <v>27</v>
      </c>
      <c r="D44" s="27" t="s">
        <v>92</v>
      </c>
      <c r="E44" s="27">
        <v>2603033</v>
      </c>
      <c r="F44" s="27" t="s">
        <v>93</v>
      </c>
      <c r="G44" s="28" t="s">
        <v>156</v>
      </c>
      <c r="H44" s="14" t="s">
        <v>53</v>
      </c>
      <c r="I44" s="18">
        <v>0.68</v>
      </c>
      <c r="J44" s="18">
        <v>0</v>
      </c>
      <c r="K44" s="18">
        <v>0</v>
      </c>
      <c r="L44" s="19">
        <v>0</v>
      </c>
      <c r="M44" s="19">
        <v>0</v>
      </c>
      <c r="N44" s="19">
        <v>0</v>
      </c>
      <c r="O44" s="20" t="s">
        <v>95</v>
      </c>
      <c r="P44" s="34">
        <v>534757.48</v>
      </c>
      <c r="Q44" s="21">
        <f t="shared" si="2"/>
        <v>427805</v>
      </c>
      <c r="R44" s="22">
        <f t="shared" si="3"/>
        <v>106952.47999999998</v>
      </c>
      <c r="S44" s="23">
        <v>0.8</v>
      </c>
      <c r="T44" s="22">
        <f t="shared" si="4"/>
        <v>427805</v>
      </c>
      <c r="U44" s="9" t="b">
        <f t="shared" si="8"/>
        <v>1</v>
      </c>
      <c r="V44" s="24">
        <f t="shared" si="5"/>
        <v>0.8</v>
      </c>
      <c r="W44" s="25" t="b">
        <f t="shared" si="6"/>
        <v>1</v>
      </c>
      <c r="X44" s="25" t="b">
        <f t="shared" si="1"/>
        <v>1</v>
      </c>
    </row>
    <row r="45" spans="1:24" ht="36" x14ac:dyDescent="0.25">
      <c r="A45" s="14">
        <v>43</v>
      </c>
      <c r="B45" s="26" t="s">
        <v>157</v>
      </c>
      <c r="C45" s="15" t="s">
        <v>27</v>
      </c>
      <c r="D45" s="27" t="s">
        <v>158</v>
      </c>
      <c r="E45" s="27">
        <v>2611011</v>
      </c>
      <c r="F45" s="27" t="s">
        <v>159</v>
      </c>
      <c r="G45" s="28" t="s">
        <v>160</v>
      </c>
      <c r="H45" s="14" t="s">
        <v>53</v>
      </c>
      <c r="I45" s="18">
        <v>0</v>
      </c>
      <c r="J45" s="18">
        <v>0</v>
      </c>
      <c r="K45" s="18">
        <v>0</v>
      </c>
      <c r="L45" s="19">
        <v>1</v>
      </c>
      <c r="M45" s="19">
        <v>0</v>
      </c>
      <c r="N45" s="19">
        <v>0</v>
      </c>
      <c r="O45" s="20" t="s">
        <v>161</v>
      </c>
      <c r="P45" s="34">
        <v>33458.26</v>
      </c>
      <c r="Q45" s="21">
        <f t="shared" si="2"/>
        <v>26766</v>
      </c>
      <c r="R45" s="22">
        <f t="shared" si="3"/>
        <v>6692.260000000002</v>
      </c>
      <c r="S45" s="23">
        <v>0.8</v>
      </c>
      <c r="T45" s="22">
        <f t="shared" si="4"/>
        <v>26766</v>
      </c>
      <c r="U45" s="9" t="b">
        <f t="shared" si="8"/>
        <v>1</v>
      </c>
      <c r="V45" s="24">
        <f t="shared" si="5"/>
        <v>0.8</v>
      </c>
      <c r="W45" s="25" t="b">
        <f t="shared" si="6"/>
        <v>1</v>
      </c>
      <c r="X45" s="25" t="b">
        <f t="shared" si="1"/>
        <v>1</v>
      </c>
    </row>
    <row r="46" spans="1:24" ht="36" x14ac:dyDescent="0.25">
      <c r="A46" s="14">
        <v>44</v>
      </c>
      <c r="B46" s="26" t="s">
        <v>162</v>
      </c>
      <c r="C46" s="15" t="s">
        <v>27</v>
      </c>
      <c r="D46" s="27" t="s">
        <v>158</v>
      </c>
      <c r="E46" s="27">
        <v>2611011</v>
      </c>
      <c r="F46" s="27" t="s">
        <v>159</v>
      </c>
      <c r="G46" s="28" t="s">
        <v>163</v>
      </c>
      <c r="H46" s="14" t="s">
        <v>53</v>
      </c>
      <c r="I46" s="18">
        <v>0</v>
      </c>
      <c r="J46" s="18">
        <v>0</v>
      </c>
      <c r="K46" s="18">
        <v>0</v>
      </c>
      <c r="L46" s="19">
        <v>1</v>
      </c>
      <c r="M46" s="19">
        <v>0</v>
      </c>
      <c r="N46" s="19">
        <v>0</v>
      </c>
      <c r="O46" s="20" t="s">
        <v>161</v>
      </c>
      <c r="P46" s="34">
        <v>34631.449999999997</v>
      </c>
      <c r="Q46" s="21">
        <f t="shared" si="2"/>
        <v>27705</v>
      </c>
      <c r="R46" s="22">
        <f t="shared" si="3"/>
        <v>6926.4499999999971</v>
      </c>
      <c r="S46" s="23">
        <v>0.8</v>
      </c>
      <c r="T46" s="22">
        <f t="shared" si="4"/>
        <v>27705</v>
      </c>
      <c r="U46" s="9" t="b">
        <f t="shared" si="8"/>
        <v>1</v>
      </c>
      <c r="V46" s="24">
        <f t="shared" si="5"/>
        <v>0.8</v>
      </c>
      <c r="W46" s="25" t="b">
        <f t="shared" si="6"/>
        <v>1</v>
      </c>
      <c r="X46" s="25" t="b">
        <f t="shared" si="1"/>
        <v>1</v>
      </c>
    </row>
    <row r="47" spans="1:24" ht="30" customHeight="1" x14ac:dyDescent="0.25">
      <c r="A47" s="14">
        <v>45</v>
      </c>
      <c r="B47" s="26" t="s">
        <v>164</v>
      </c>
      <c r="C47" s="15" t="s">
        <v>27</v>
      </c>
      <c r="D47" s="27" t="s">
        <v>158</v>
      </c>
      <c r="E47" s="27">
        <v>2611011</v>
      </c>
      <c r="F47" s="27" t="s">
        <v>159</v>
      </c>
      <c r="G47" s="28" t="s">
        <v>165</v>
      </c>
      <c r="H47" s="14" t="s">
        <v>53</v>
      </c>
      <c r="I47" s="18">
        <v>0</v>
      </c>
      <c r="J47" s="18">
        <v>0</v>
      </c>
      <c r="K47" s="18">
        <v>0</v>
      </c>
      <c r="L47" s="19">
        <v>1</v>
      </c>
      <c r="M47" s="19">
        <v>0</v>
      </c>
      <c r="N47" s="19">
        <v>0</v>
      </c>
      <c r="O47" s="20" t="s">
        <v>161</v>
      </c>
      <c r="P47" s="34">
        <v>26960.37</v>
      </c>
      <c r="Q47" s="21">
        <f t="shared" si="2"/>
        <v>21568</v>
      </c>
      <c r="R47" s="22">
        <f t="shared" si="3"/>
        <v>5392.369999999999</v>
      </c>
      <c r="S47" s="23">
        <v>0.8</v>
      </c>
      <c r="T47" s="22">
        <f t="shared" si="4"/>
        <v>21568</v>
      </c>
      <c r="U47" s="9" t="b">
        <f t="shared" si="8"/>
        <v>1</v>
      </c>
      <c r="V47" s="24">
        <f t="shared" si="5"/>
        <v>0.8</v>
      </c>
      <c r="W47" s="25" t="b">
        <f t="shared" si="6"/>
        <v>1</v>
      </c>
      <c r="X47" s="25" t="b">
        <f t="shared" si="1"/>
        <v>1</v>
      </c>
    </row>
    <row r="48" spans="1:24" ht="36" x14ac:dyDescent="0.25">
      <c r="A48" s="14">
        <v>46</v>
      </c>
      <c r="B48" s="26" t="s">
        <v>166</v>
      </c>
      <c r="C48" s="15" t="s">
        <v>27</v>
      </c>
      <c r="D48" s="27" t="s">
        <v>167</v>
      </c>
      <c r="E48" s="27">
        <v>2611032</v>
      </c>
      <c r="F48" s="27" t="s">
        <v>159</v>
      </c>
      <c r="G48" s="28" t="s">
        <v>168</v>
      </c>
      <c r="H48" s="14" t="s">
        <v>43</v>
      </c>
      <c r="I48" s="18">
        <v>0</v>
      </c>
      <c r="J48" s="18">
        <v>0</v>
      </c>
      <c r="K48" s="18">
        <v>0</v>
      </c>
      <c r="L48" s="19">
        <v>1</v>
      </c>
      <c r="M48" s="19">
        <v>0</v>
      </c>
      <c r="N48" s="19">
        <v>0</v>
      </c>
      <c r="O48" s="20" t="s">
        <v>169</v>
      </c>
      <c r="P48" s="34">
        <v>200000</v>
      </c>
      <c r="Q48" s="21">
        <f t="shared" si="2"/>
        <v>160000</v>
      </c>
      <c r="R48" s="22">
        <f t="shared" si="3"/>
        <v>40000</v>
      </c>
      <c r="S48" s="23">
        <v>0.8</v>
      </c>
      <c r="T48" s="22">
        <f t="shared" si="4"/>
        <v>160000</v>
      </c>
      <c r="U48" s="9" t="b">
        <f t="shared" si="8"/>
        <v>1</v>
      </c>
      <c r="V48" s="24">
        <f t="shared" si="5"/>
        <v>0.8</v>
      </c>
      <c r="W48" s="25" t="b">
        <f t="shared" si="6"/>
        <v>1</v>
      </c>
      <c r="X48" s="25" t="b">
        <f t="shared" si="1"/>
        <v>1</v>
      </c>
    </row>
    <row r="49" spans="1:24" ht="30" customHeight="1" x14ac:dyDescent="0.25">
      <c r="A49" s="14">
        <v>47</v>
      </c>
      <c r="B49" s="26" t="s">
        <v>170</v>
      </c>
      <c r="C49" s="15" t="s">
        <v>27</v>
      </c>
      <c r="D49" s="27" t="s">
        <v>171</v>
      </c>
      <c r="E49" s="27">
        <v>2609022</v>
      </c>
      <c r="F49" s="27" t="s">
        <v>172</v>
      </c>
      <c r="G49" s="28" t="s">
        <v>173</v>
      </c>
      <c r="H49" s="14" t="s">
        <v>60</v>
      </c>
      <c r="I49" s="18">
        <v>8.2000000000000003E-2</v>
      </c>
      <c r="J49" s="18">
        <v>0</v>
      </c>
      <c r="K49" s="18">
        <v>0</v>
      </c>
      <c r="L49" s="19">
        <v>1</v>
      </c>
      <c r="M49" s="19">
        <v>0</v>
      </c>
      <c r="N49" s="19">
        <v>0</v>
      </c>
      <c r="O49" s="20" t="s">
        <v>65</v>
      </c>
      <c r="P49" s="34">
        <v>214000</v>
      </c>
      <c r="Q49" s="21">
        <f t="shared" si="2"/>
        <v>171200</v>
      </c>
      <c r="R49" s="22">
        <f t="shared" si="3"/>
        <v>42800</v>
      </c>
      <c r="S49" s="23">
        <v>0.8</v>
      </c>
      <c r="T49" s="22">
        <f t="shared" si="4"/>
        <v>171200</v>
      </c>
      <c r="U49" s="9" t="b">
        <f t="shared" si="8"/>
        <v>1</v>
      </c>
      <c r="V49" s="24">
        <f t="shared" si="5"/>
        <v>0.8</v>
      </c>
      <c r="W49" s="25" t="b">
        <f t="shared" si="6"/>
        <v>1</v>
      </c>
      <c r="X49" s="25" t="b">
        <f t="shared" si="1"/>
        <v>1</v>
      </c>
    </row>
    <row r="50" spans="1:24" ht="30" customHeight="1" x14ac:dyDescent="0.25">
      <c r="A50" s="14">
        <v>48</v>
      </c>
      <c r="B50" s="26" t="s">
        <v>174</v>
      </c>
      <c r="C50" s="15" t="s">
        <v>27</v>
      </c>
      <c r="D50" s="27" t="s">
        <v>175</v>
      </c>
      <c r="E50" s="27">
        <v>2612012</v>
      </c>
      <c r="F50" s="27" t="s">
        <v>98</v>
      </c>
      <c r="G50" s="28" t="s">
        <v>176</v>
      </c>
      <c r="H50" s="14" t="s">
        <v>60</v>
      </c>
      <c r="I50" s="18">
        <v>0</v>
      </c>
      <c r="J50" s="18">
        <v>0</v>
      </c>
      <c r="K50" s="18">
        <v>0</v>
      </c>
      <c r="L50" s="19">
        <v>1</v>
      </c>
      <c r="M50" s="19">
        <v>0</v>
      </c>
      <c r="N50" s="19">
        <v>0</v>
      </c>
      <c r="O50" s="20" t="s">
        <v>169</v>
      </c>
      <c r="P50" s="34">
        <v>227562.29</v>
      </c>
      <c r="Q50" s="21">
        <f t="shared" si="2"/>
        <v>182049</v>
      </c>
      <c r="R50" s="22">
        <f t="shared" si="3"/>
        <v>45513.290000000008</v>
      </c>
      <c r="S50" s="23">
        <v>0.8</v>
      </c>
      <c r="T50" s="22">
        <f t="shared" si="4"/>
        <v>182049</v>
      </c>
      <c r="U50" s="9" t="b">
        <f t="shared" si="8"/>
        <v>1</v>
      </c>
      <c r="V50" s="24">
        <f t="shared" si="5"/>
        <v>0.8</v>
      </c>
      <c r="W50" s="25" t="b">
        <f t="shared" si="6"/>
        <v>1</v>
      </c>
      <c r="X50" s="25" t="b">
        <f t="shared" si="1"/>
        <v>1</v>
      </c>
    </row>
    <row r="51" spans="1:24" ht="24" x14ac:dyDescent="0.25">
      <c r="A51" s="14">
        <v>49</v>
      </c>
      <c r="B51" s="26" t="s">
        <v>177</v>
      </c>
      <c r="C51" s="15" t="s">
        <v>27</v>
      </c>
      <c r="D51" s="27" t="s">
        <v>178</v>
      </c>
      <c r="E51" s="27">
        <v>2608013</v>
      </c>
      <c r="F51" s="27" t="s">
        <v>124</v>
      </c>
      <c r="G51" s="28" t="s">
        <v>179</v>
      </c>
      <c r="H51" s="14" t="s">
        <v>53</v>
      </c>
      <c r="I51" s="18">
        <v>0</v>
      </c>
      <c r="J51" s="18">
        <v>0</v>
      </c>
      <c r="K51" s="18">
        <v>0</v>
      </c>
      <c r="L51" s="19">
        <v>1</v>
      </c>
      <c r="M51" s="19">
        <v>0</v>
      </c>
      <c r="N51" s="19">
        <v>0</v>
      </c>
      <c r="O51" s="20" t="s">
        <v>180</v>
      </c>
      <c r="P51" s="34">
        <v>51790.34</v>
      </c>
      <c r="Q51" s="21">
        <f t="shared" si="2"/>
        <v>41432</v>
      </c>
      <c r="R51" s="22">
        <f t="shared" si="3"/>
        <v>10358.339999999997</v>
      </c>
      <c r="S51" s="23">
        <v>0.8</v>
      </c>
      <c r="T51" s="22">
        <f t="shared" si="4"/>
        <v>41432</v>
      </c>
      <c r="U51" s="9" t="b">
        <f t="shared" si="8"/>
        <v>1</v>
      </c>
      <c r="V51" s="24">
        <f t="shared" si="5"/>
        <v>0.8</v>
      </c>
      <c r="W51" s="25" t="b">
        <f t="shared" si="6"/>
        <v>1</v>
      </c>
      <c r="X51" s="25" t="b">
        <f t="shared" si="1"/>
        <v>1</v>
      </c>
    </row>
    <row r="52" spans="1:24" ht="24" x14ac:dyDescent="0.25">
      <c r="A52" s="14">
        <v>50</v>
      </c>
      <c r="B52" s="26" t="s">
        <v>181</v>
      </c>
      <c r="C52" s="15" t="s">
        <v>27</v>
      </c>
      <c r="D52" s="27" t="s">
        <v>178</v>
      </c>
      <c r="E52" s="27">
        <v>2608013</v>
      </c>
      <c r="F52" s="27" t="s">
        <v>124</v>
      </c>
      <c r="G52" s="28" t="s">
        <v>182</v>
      </c>
      <c r="H52" s="14" t="s">
        <v>53</v>
      </c>
      <c r="I52" s="18">
        <v>0</v>
      </c>
      <c r="J52" s="18">
        <v>0</v>
      </c>
      <c r="K52" s="18">
        <v>0</v>
      </c>
      <c r="L52" s="19">
        <v>1</v>
      </c>
      <c r="M52" s="19">
        <v>0</v>
      </c>
      <c r="N52" s="19">
        <v>0</v>
      </c>
      <c r="O52" s="20" t="s">
        <v>180</v>
      </c>
      <c r="P52" s="34">
        <v>47739.69</v>
      </c>
      <c r="Q52" s="21">
        <f t="shared" si="2"/>
        <v>38191</v>
      </c>
      <c r="R52" s="22">
        <f t="shared" si="3"/>
        <v>9548.6900000000023</v>
      </c>
      <c r="S52" s="23">
        <v>0.8</v>
      </c>
      <c r="T52" s="22">
        <f t="shared" si="4"/>
        <v>38191</v>
      </c>
      <c r="U52" s="9" t="b">
        <f t="shared" si="8"/>
        <v>1</v>
      </c>
      <c r="V52" s="24">
        <f t="shared" si="5"/>
        <v>0.8</v>
      </c>
      <c r="W52" s="25" t="b">
        <f t="shared" si="6"/>
        <v>1</v>
      </c>
      <c r="X52" s="25" t="b">
        <f t="shared" si="1"/>
        <v>1</v>
      </c>
    </row>
    <row r="53" spans="1:24" ht="24" x14ac:dyDescent="0.25">
      <c r="A53" s="14">
        <v>51</v>
      </c>
      <c r="B53" s="26" t="s">
        <v>183</v>
      </c>
      <c r="C53" s="15" t="s">
        <v>27</v>
      </c>
      <c r="D53" s="27" t="s">
        <v>178</v>
      </c>
      <c r="E53" s="27">
        <v>2608013</v>
      </c>
      <c r="F53" s="27" t="s">
        <v>124</v>
      </c>
      <c r="G53" s="28" t="s">
        <v>184</v>
      </c>
      <c r="H53" s="14" t="s">
        <v>53</v>
      </c>
      <c r="I53" s="18">
        <v>0</v>
      </c>
      <c r="J53" s="18">
        <v>0</v>
      </c>
      <c r="K53" s="18">
        <v>0</v>
      </c>
      <c r="L53" s="19">
        <v>1</v>
      </c>
      <c r="M53" s="19">
        <v>0</v>
      </c>
      <c r="N53" s="19">
        <v>0</v>
      </c>
      <c r="O53" s="20" t="s">
        <v>180</v>
      </c>
      <c r="P53" s="34">
        <v>49384.65</v>
      </c>
      <c r="Q53" s="21">
        <f t="shared" si="2"/>
        <v>39507</v>
      </c>
      <c r="R53" s="22">
        <f t="shared" si="3"/>
        <v>9877.6500000000015</v>
      </c>
      <c r="S53" s="23">
        <v>0.8</v>
      </c>
      <c r="T53" s="22">
        <f t="shared" si="4"/>
        <v>39507</v>
      </c>
      <c r="U53" s="9" t="b">
        <f t="shared" si="8"/>
        <v>1</v>
      </c>
      <c r="V53" s="24">
        <f t="shared" si="5"/>
        <v>0.8</v>
      </c>
      <c r="W53" s="25" t="b">
        <f t="shared" si="6"/>
        <v>1</v>
      </c>
      <c r="X53" s="25" t="b">
        <f t="shared" si="1"/>
        <v>1</v>
      </c>
    </row>
    <row r="54" spans="1:24" ht="24" x14ac:dyDescent="0.25">
      <c r="A54" s="14">
        <v>52</v>
      </c>
      <c r="B54" s="26" t="s">
        <v>185</v>
      </c>
      <c r="C54" s="15" t="s">
        <v>27</v>
      </c>
      <c r="D54" s="27" t="s">
        <v>178</v>
      </c>
      <c r="E54" s="27">
        <v>2608013</v>
      </c>
      <c r="F54" s="27" t="s">
        <v>124</v>
      </c>
      <c r="G54" s="28" t="s">
        <v>186</v>
      </c>
      <c r="H54" s="14" t="s">
        <v>53</v>
      </c>
      <c r="I54" s="18">
        <v>0</v>
      </c>
      <c r="J54" s="18">
        <v>0</v>
      </c>
      <c r="K54" s="18">
        <v>0</v>
      </c>
      <c r="L54" s="19">
        <v>1</v>
      </c>
      <c r="M54" s="19">
        <v>0</v>
      </c>
      <c r="N54" s="19">
        <v>0</v>
      </c>
      <c r="O54" s="20" t="s">
        <v>180</v>
      </c>
      <c r="P54" s="34">
        <v>48353.94</v>
      </c>
      <c r="Q54" s="21">
        <f t="shared" si="2"/>
        <v>38683</v>
      </c>
      <c r="R54" s="22">
        <f t="shared" si="3"/>
        <v>9670.9400000000023</v>
      </c>
      <c r="S54" s="23">
        <v>0.8</v>
      </c>
      <c r="T54" s="22">
        <f t="shared" si="4"/>
        <v>38683</v>
      </c>
      <c r="U54" s="9" t="b">
        <f t="shared" si="8"/>
        <v>1</v>
      </c>
      <c r="V54" s="24">
        <f t="shared" si="5"/>
        <v>0.8</v>
      </c>
      <c r="W54" s="25" t="b">
        <f t="shared" si="6"/>
        <v>1</v>
      </c>
      <c r="X54" s="25" t="b">
        <f t="shared" si="1"/>
        <v>1</v>
      </c>
    </row>
    <row r="55" spans="1:24" ht="24" x14ac:dyDescent="0.25">
      <c r="A55" s="14">
        <v>53</v>
      </c>
      <c r="B55" s="26" t="s">
        <v>187</v>
      </c>
      <c r="C55" s="15" t="s">
        <v>27</v>
      </c>
      <c r="D55" s="27" t="s">
        <v>97</v>
      </c>
      <c r="E55" s="27">
        <v>2612073</v>
      </c>
      <c r="F55" s="27" t="s">
        <v>98</v>
      </c>
      <c r="G55" s="28" t="s">
        <v>188</v>
      </c>
      <c r="H55" s="14" t="s">
        <v>53</v>
      </c>
      <c r="I55" s="18">
        <v>0</v>
      </c>
      <c r="J55" s="18">
        <v>0</v>
      </c>
      <c r="K55" s="18">
        <v>0</v>
      </c>
      <c r="L55" s="19">
        <v>1</v>
      </c>
      <c r="M55" s="19">
        <v>0</v>
      </c>
      <c r="N55" s="19">
        <v>0</v>
      </c>
      <c r="O55" s="20" t="s">
        <v>50</v>
      </c>
      <c r="P55" s="34">
        <v>79152.509999999995</v>
      </c>
      <c r="Q55" s="21">
        <f t="shared" si="2"/>
        <v>63322</v>
      </c>
      <c r="R55" s="22">
        <f t="shared" si="3"/>
        <v>15830.509999999995</v>
      </c>
      <c r="S55" s="23">
        <v>0.8</v>
      </c>
      <c r="T55" s="22">
        <f t="shared" si="4"/>
        <v>63322</v>
      </c>
      <c r="U55" s="9" t="b">
        <f t="shared" si="8"/>
        <v>1</v>
      </c>
      <c r="V55" s="24">
        <f t="shared" si="5"/>
        <v>0.8</v>
      </c>
      <c r="W55" s="25" t="b">
        <f t="shared" si="6"/>
        <v>1</v>
      </c>
      <c r="X55" s="25" t="b">
        <f t="shared" si="1"/>
        <v>1</v>
      </c>
    </row>
    <row r="56" spans="1:24" ht="24" x14ac:dyDescent="0.25">
      <c r="A56" s="14">
        <v>54</v>
      </c>
      <c r="B56" s="26" t="s">
        <v>189</v>
      </c>
      <c r="C56" s="15" t="s">
        <v>27</v>
      </c>
      <c r="D56" s="27" t="s">
        <v>97</v>
      </c>
      <c r="E56" s="27">
        <v>2612073</v>
      </c>
      <c r="F56" s="27" t="s">
        <v>98</v>
      </c>
      <c r="G56" s="28" t="s">
        <v>190</v>
      </c>
      <c r="H56" s="14" t="s">
        <v>53</v>
      </c>
      <c r="I56" s="18">
        <v>0</v>
      </c>
      <c r="J56" s="18">
        <v>0</v>
      </c>
      <c r="K56" s="18">
        <v>0</v>
      </c>
      <c r="L56" s="19">
        <v>1</v>
      </c>
      <c r="M56" s="19">
        <v>0</v>
      </c>
      <c r="N56" s="19">
        <v>0</v>
      </c>
      <c r="O56" s="20" t="s">
        <v>50</v>
      </c>
      <c r="P56" s="34">
        <v>379469.47</v>
      </c>
      <c r="Q56" s="32">
        <f t="shared" si="2"/>
        <v>303575</v>
      </c>
      <c r="R56" s="22">
        <f t="shared" si="3"/>
        <v>75894.469999999972</v>
      </c>
      <c r="S56" s="23">
        <v>0.8</v>
      </c>
      <c r="T56" s="22">
        <f t="shared" si="4"/>
        <v>303575</v>
      </c>
      <c r="U56" s="9" t="b">
        <f t="shared" si="8"/>
        <v>1</v>
      </c>
      <c r="V56" s="24">
        <f t="shared" si="5"/>
        <v>0.8</v>
      </c>
      <c r="W56" s="25" t="b">
        <f t="shared" si="6"/>
        <v>1</v>
      </c>
      <c r="X56" s="25" t="b">
        <f t="shared" si="1"/>
        <v>1</v>
      </c>
    </row>
    <row r="57" spans="1:24" x14ac:dyDescent="0.25">
      <c r="A57" s="14">
        <v>55</v>
      </c>
      <c r="B57" s="26" t="s">
        <v>191</v>
      </c>
      <c r="C57" s="15" t="s">
        <v>27</v>
      </c>
      <c r="D57" s="27" t="s">
        <v>148</v>
      </c>
      <c r="E57" s="27">
        <v>2608032</v>
      </c>
      <c r="F57" s="27" t="s">
        <v>124</v>
      </c>
      <c r="G57" s="28" t="s">
        <v>192</v>
      </c>
      <c r="H57" s="14" t="s">
        <v>43</v>
      </c>
      <c r="I57" s="18">
        <v>1.35</v>
      </c>
      <c r="J57" s="18">
        <v>0</v>
      </c>
      <c r="K57" s="18">
        <v>0</v>
      </c>
      <c r="L57" s="19">
        <v>0</v>
      </c>
      <c r="M57" s="19">
        <v>0</v>
      </c>
      <c r="N57" s="19">
        <v>0</v>
      </c>
      <c r="O57" s="20" t="s">
        <v>150</v>
      </c>
      <c r="P57" s="34">
        <v>655159.5</v>
      </c>
      <c r="Q57" s="32">
        <f t="shared" si="2"/>
        <v>524127</v>
      </c>
      <c r="R57" s="22">
        <f t="shared" si="3"/>
        <v>131032.5</v>
      </c>
      <c r="S57" s="23">
        <v>0.8</v>
      </c>
      <c r="T57" s="22">
        <f t="shared" si="4"/>
        <v>524127</v>
      </c>
      <c r="U57" s="9" t="b">
        <f t="shared" si="8"/>
        <v>1</v>
      </c>
      <c r="V57" s="24">
        <f t="shared" si="5"/>
        <v>0.8</v>
      </c>
      <c r="W57" s="25" t="b">
        <f t="shared" si="6"/>
        <v>1</v>
      </c>
      <c r="X57" s="25" t="b">
        <f t="shared" si="1"/>
        <v>1</v>
      </c>
    </row>
    <row r="58" spans="1:24" ht="36" x14ac:dyDescent="0.25">
      <c r="A58" s="14">
        <v>56</v>
      </c>
      <c r="B58" s="26" t="s">
        <v>193</v>
      </c>
      <c r="C58" s="15" t="s">
        <v>27</v>
      </c>
      <c r="D58" s="27" t="s">
        <v>194</v>
      </c>
      <c r="E58" s="27">
        <v>2601072</v>
      </c>
      <c r="F58" s="27" t="s">
        <v>68</v>
      </c>
      <c r="G58" s="28" t="s">
        <v>195</v>
      </c>
      <c r="H58" s="14" t="s">
        <v>60</v>
      </c>
      <c r="I58" s="18">
        <v>0</v>
      </c>
      <c r="J58" s="18">
        <v>0</v>
      </c>
      <c r="K58" s="18">
        <v>0</v>
      </c>
      <c r="L58" s="19">
        <v>1</v>
      </c>
      <c r="M58" s="19">
        <v>0</v>
      </c>
      <c r="N58" s="19">
        <v>0</v>
      </c>
      <c r="O58" s="20" t="s">
        <v>105</v>
      </c>
      <c r="P58" s="34">
        <v>67164.639999999999</v>
      </c>
      <c r="Q58" s="32">
        <f t="shared" si="2"/>
        <v>53731</v>
      </c>
      <c r="R58" s="22">
        <f t="shared" si="3"/>
        <v>13433.64</v>
      </c>
      <c r="S58" s="23">
        <v>0.8</v>
      </c>
      <c r="T58" s="22">
        <f t="shared" si="4"/>
        <v>53731</v>
      </c>
      <c r="U58" s="9" t="b">
        <f t="shared" si="8"/>
        <v>1</v>
      </c>
      <c r="V58" s="24">
        <f t="shared" si="5"/>
        <v>0.8</v>
      </c>
      <c r="W58" s="25" t="b">
        <f t="shared" si="6"/>
        <v>1</v>
      </c>
      <c r="X58" s="25" t="b">
        <f t="shared" si="1"/>
        <v>1</v>
      </c>
    </row>
    <row r="59" spans="1:24" ht="20.100000000000001" customHeight="1" x14ac:dyDescent="0.25">
      <c r="A59" s="35" t="s">
        <v>196</v>
      </c>
      <c r="B59" s="35"/>
      <c r="C59" s="35"/>
      <c r="D59" s="35"/>
      <c r="E59" s="35"/>
      <c r="F59" s="35"/>
      <c r="G59" s="35"/>
      <c r="H59" s="35"/>
      <c r="I59" s="36">
        <f t="shared" ref="I59:N59" si="9">SUM(I3:I58)</f>
        <v>15.775000000000002</v>
      </c>
      <c r="J59" s="36">
        <f t="shared" si="9"/>
        <v>0.89400000000000002</v>
      </c>
      <c r="K59" s="36">
        <f t="shared" si="9"/>
        <v>7.4330000000000007</v>
      </c>
      <c r="L59" s="37">
        <f t="shared" si="9"/>
        <v>92</v>
      </c>
      <c r="M59" s="37">
        <f t="shared" si="9"/>
        <v>33</v>
      </c>
      <c r="N59" s="37">
        <f t="shared" si="9"/>
        <v>15</v>
      </c>
      <c r="O59" s="38" t="s">
        <v>197</v>
      </c>
      <c r="P59" s="39">
        <f>SUM(P3:P58)</f>
        <v>31483576.319999993</v>
      </c>
      <c r="Q59" s="39">
        <f>SUM(Q3:Q58)</f>
        <v>25186834</v>
      </c>
      <c r="R59" s="39">
        <f>SUM(R3:R58)</f>
        <v>6296742.3199999975</v>
      </c>
      <c r="S59" s="40" t="s">
        <v>197</v>
      </c>
      <c r="T59" s="41">
        <f>SUM(T3:T58)</f>
        <v>25186834</v>
      </c>
      <c r="U59" s="9" t="b">
        <f>Q59=SUM(T59:T59)</f>
        <v>1</v>
      </c>
      <c r="V59" s="24">
        <f>ROUND(Q59/P59,4)</f>
        <v>0.8</v>
      </c>
      <c r="W59" s="25" t="s">
        <v>197</v>
      </c>
      <c r="X59" s="25" t="b">
        <f>P59=Q59+R59</f>
        <v>1</v>
      </c>
    </row>
    <row r="60" spans="1:24" ht="20.100000000000001" customHeight="1" x14ac:dyDescent="0.25">
      <c r="A60" s="42"/>
      <c r="B60" s="42"/>
      <c r="C60" s="42"/>
      <c r="D60" s="42"/>
      <c r="E60" s="42"/>
      <c r="F60" s="42"/>
      <c r="G60" s="42"/>
      <c r="H60" s="42"/>
      <c r="I60" s="43">
        <f>I59+J59+K59</f>
        <v>24.102</v>
      </c>
      <c r="J60" s="43"/>
      <c r="K60" s="43"/>
      <c r="L60" s="44">
        <f>L59+M59+N59</f>
        <v>140</v>
      </c>
      <c r="M60" s="44"/>
      <c r="N60" s="44"/>
    </row>
    <row r="61" spans="1:24" ht="20.100000000000001" customHeight="1" x14ac:dyDescent="0.25">
      <c r="A61" s="46" t="s">
        <v>198</v>
      </c>
      <c r="B61" s="46"/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47"/>
      <c r="P61" s="48"/>
      <c r="Q61" s="47"/>
      <c r="R61" s="47"/>
      <c r="T61" s="47"/>
      <c r="U61" s="9"/>
      <c r="X61" s="25"/>
    </row>
    <row r="62" spans="1:24" ht="28.5" customHeight="1" x14ac:dyDescent="0.25">
      <c r="A62" s="49" t="s">
        <v>199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9"/>
    </row>
    <row r="63" spans="1:24" x14ac:dyDescent="0.25">
      <c r="B63" s="50"/>
      <c r="C63" s="50"/>
      <c r="D63" s="50"/>
      <c r="E63" s="50"/>
      <c r="F63" s="50"/>
      <c r="G63" s="50"/>
      <c r="H63" s="50"/>
      <c r="P63" s="51"/>
    </row>
    <row r="64" spans="1:24" x14ac:dyDescent="0.25">
      <c r="J64" s="25" t="b">
        <f>I59+J59+K59=I60</f>
        <v>1</v>
      </c>
      <c r="M64" s="25" t="b">
        <f>L59+M59+N59=L60</f>
        <v>1</v>
      </c>
    </row>
  </sheetData>
  <mergeCells count="19">
    <mergeCell ref="A62:T62"/>
    <mergeCell ref="Q1:Q2"/>
    <mergeCell ref="R1:R2"/>
    <mergeCell ref="S1:S2"/>
    <mergeCell ref="A59:H59"/>
    <mergeCell ref="I60:K60"/>
    <mergeCell ref="L60:N60"/>
    <mergeCell ref="G1:G2"/>
    <mergeCell ref="H1:H2"/>
    <mergeCell ref="I1:K1"/>
    <mergeCell ref="L1:N1"/>
    <mergeCell ref="O1:O2"/>
    <mergeCell ref="P1:P2"/>
    <mergeCell ref="A1:A2"/>
    <mergeCell ref="B1:B2"/>
    <mergeCell ref="C1:C2"/>
    <mergeCell ref="D1:D2"/>
    <mergeCell ref="E1:E2"/>
    <mergeCell ref="F1:F2"/>
  </mergeCells>
  <conditionalFormatting sqref="U3:X59">
    <cfRule type="cellIs" dxfId="7" priority="8" operator="equal">
      <formula>FALSE</formula>
    </cfRule>
  </conditionalFormatting>
  <conditionalFormatting sqref="U3:W59">
    <cfRule type="containsText" dxfId="6" priority="7" operator="containsText" text="fałsz">
      <formula>NOT(ISERROR(SEARCH("fałsz",U3)))</formula>
    </cfRule>
  </conditionalFormatting>
  <conditionalFormatting sqref="X61">
    <cfRule type="cellIs" dxfId="5" priority="6" operator="equal">
      <formula>FALSE</formula>
    </cfRule>
  </conditionalFormatting>
  <conditionalFormatting sqref="X61">
    <cfRule type="cellIs" dxfId="4" priority="5" operator="equal">
      <formula>FALSE</formula>
    </cfRule>
  </conditionalFormatting>
  <conditionalFormatting sqref="J64">
    <cfRule type="cellIs" dxfId="3" priority="4" operator="equal">
      <formula>FALSE</formula>
    </cfRule>
  </conditionalFormatting>
  <conditionalFormatting sqref="J64">
    <cfRule type="cellIs" dxfId="2" priority="3" operator="equal">
      <formula>FALSE</formula>
    </cfRule>
  </conditionalFormatting>
  <conditionalFormatting sqref="M64">
    <cfRule type="cellIs" dxfId="1" priority="2" operator="equal">
      <formula>FALSE</formula>
    </cfRule>
  </conditionalFormatting>
  <conditionalFormatting sqref="M64">
    <cfRule type="cellIs" dxfId="0" priority="1" operator="equal">
      <formula>FALSE</formula>
    </cfRule>
  </conditionalFormatting>
  <dataValidations count="2">
    <dataValidation type="list" allowBlank="1" showInputMessage="1" showErrorMessage="1" sqref="H3:H58" xr:uid="{3ECF47D1-B14A-4CD7-8826-7DA62B1DD209}">
      <formula1>"B , P , R"</formula1>
    </dataValidation>
    <dataValidation type="list" allowBlank="1" showInputMessage="1" showErrorMessage="1" sqref="C3:C58" xr:uid="{920E88B5-E474-4969-A1B4-E595E373CA4E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2023-09-27T06:43:32Z</dcterms:created>
  <dcterms:modified xsi:type="dcterms:W3CDTF">2023-09-27T06:43:54Z</dcterms:modified>
</cp:coreProperties>
</file>