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C 2023\"/>
    </mc:Choice>
  </mc:AlternateContent>
  <xr:revisionPtr revIDLastSave="0" documentId="8_{0C30668C-3184-477F-B8BA-917BF3CCD669}" xr6:coauthVersionLast="36" xr6:coauthVersionMax="36" xr10:uidLastSave="{00000000-0000-0000-0000-000000000000}"/>
  <bookViews>
    <workbookView xWindow="0" yWindow="0" windowWidth="28800" windowHeight="11625" xr2:uid="{28A4B7B3-7183-4E14-9C79-D3CE1749CD0D}"/>
  </bookViews>
  <sheets>
    <sheet name="pow podst" sheetId="1" r:id="rId1"/>
  </sheets>
  <definedNames>
    <definedName name="_xlnm._FilterDatabase" localSheetId="0" hidden="1">'pow podst'!$A$1:$W$83</definedName>
    <definedName name="_xlnm.Print_Area" localSheetId="0">'pow podst'!$A$1:$S$84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0" i="1" l="1"/>
  <c r="M80" i="1"/>
  <c r="L80" i="1"/>
  <c r="K80" i="1"/>
  <c r="J80" i="1"/>
  <c r="I80" i="1"/>
  <c r="H80" i="1"/>
  <c r="S79" i="1"/>
  <c r="Q79" i="1"/>
  <c r="P79" i="1"/>
  <c r="U79" i="1" s="1"/>
  <c r="V79" i="1" s="1"/>
  <c r="S78" i="1"/>
  <c r="T78" i="1" s="1"/>
  <c r="P78" i="1"/>
  <c r="U77" i="1"/>
  <c r="V77" i="1" s="1"/>
  <c r="T77" i="1"/>
  <c r="S77" i="1"/>
  <c r="Q77" i="1"/>
  <c r="P77" i="1"/>
  <c r="W77" i="1" s="1"/>
  <c r="U76" i="1"/>
  <c r="V76" i="1" s="1"/>
  <c r="S76" i="1"/>
  <c r="P76" i="1"/>
  <c r="Q76" i="1" s="1"/>
  <c r="P75" i="1"/>
  <c r="P74" i="1"/>
  <c r="S73" i="1"/>
  <c r="T73" i="1" s="1"/>
  <c r="Q73" i="1"/>
  <c r="P73" i="1"/>
  <c r="U73" i="1" s="1"/>
  <c r="V73" i="1" s="1"/>
  <c r="S72" i="1"/>
  <c r="T72" i="1" s="1"/>
  <c r="P72" i="1"/>
  <c r="U71" i="1"/>
  <c r="V71" i="1" s="1"/>
  <c r="T71" i="1"/>
  <c r="S71" i="1"/>
  <c r="Q71" i="1"/>
  <c r="P71" i="1"/>
  <c r="W71" i="1" s="1"/>
  <c r="U70" i="1"/>
  <c r="V70" i="1" s="1"/>
  <c r="S70" i="1"/>
  <c r="P70" i="1"/>
  <c r="Q70" i="1" s="1"/>
  <c r="P69" i="1"/>
  <c r="P68" i="1"/>
  <c r="S67" i="1"/>
  <c r="T67" i="1" s="1"/>
  <c r="Q67" i="1"/>
  <c r="P67" i="1"/>
  <c r="U67" i="1" s="1"/>
  <c r="V67" i="1" s="1"/>
  <c r="S66" i="1"/>
  <c r="T66" i="1" s="1"/>
  <c r="P66" i="1"/>
  <c r="U65" i="1"/>
  <c r="V65" i="1" s="1"/>
  <c r="T65" i="1"/>
  <c r="S65" i="1"/>
  <c r="Q65" i="1"/>
  <c r="P65" i="1"/>
  <c r="W65" i="1" s="1"/>
  <c r="U64" i="1"/>
  <c r="V64" i="1" s="1"/>
  <c r="S64" i="1"/>
  <c r="P64" i="1"/>
  <c r="Q64" i="1" s="1"/>
  <c r="P63" i="1"/>
  <c r="P62" i="1"/>
  <c r="S61" i="1"/>
  <c r="T61" i="1" s="1"/>
  <c r="Q61" i="1"/>
  <c r="P61" i="1"/>
  <c r="U61" i="1" s="1"/>
  <c r="V61" i="1" s="1"/>
  <c r="S60" i="1"/>
  <c r="T60" i="1" s="1"/>
  <c r="P60" i="1"/>
  <c r="U59" i="1"/>
  <c r="V59" i="1" s="1"/>
  <c r="T59" i="1"/>
  <c r="S59" i="1"/>
  <c r="Q59" i="1"/>
  <c r="P59" i="1"/>
  <c r="W59" i="1" s="1"/>
  <c r="U58" i="1"/>
  <c r="V58" i="1" s="1"/>
  <c r="S58" i="1"/>
  <c r="P58" i="1"/>
  <c r="Q58" i="1" s="1"/>
  <c r="P57" i="1"/>
  <c r="P56" i="1"/>
  <c r="S55" i="1"/>
  <c r="T55" i="1" s="1"/>
  <c r="Q55" i="1"/>
  <c r="P55" i="1"/>
  <c r="U55" i="1" s="1"/>
  <c r="V55" i="1" s="1"/>
  <c r="S54" i="1"/>
  <c r="T54" i="1" s="1"/>
  <c r="P54" i="1"/>
  <c r="U53" i="1"/>
  <c r="V53" i="1" s="1"/>
  <c r="T53" i="1"/>
  <c r="S53" i="1"/>
  <c r="Q53" i="1"/>
  <c r="P53" i="1"/>
  <c r="W53" i="1" s="1"/>
  <c r="U52" i="1"/>
  <c r="V52" i="1" s="1"/>
  <c r="S52" i="1"/>
  <c r="P52" i="1"/>
  <c r="Q52" i="1" s="1"/>
  <c r="P51" i="1"/>
  <c r="P50" i="1"/>
  <c r="S49" i="1"/>
  <c r="Q49" i="1"/>
  <c r="P49" i="1"/>
  <c r="U49" i="1" s="1"/>
  <c r="V49" i="1" s="1"/>
  <c r="S48" i="1"/>
  <c r="T48" i="1" s="1"/>
  <c r="P48" i="1"/>
  <c r="U47" i="1"/>
  <c r="V47" i="1" s="1"/>
  <c r="T47" i="1"/>
  <c r="S47" i="1"/>
  <c r="Q47" i="1"/>
  <c r="P47" i="1"/>
  <c r="W47" i="1" s="1"/>
  <c r="U46" i="1"/>
  <c r="V46" i="1" s="1"/>
  <c r="S46" i="1"/>
  <c r="P46" i="1"/>
  <c r="Q46" i="1" s="1"/>
  <c r="P45" i="1"/>
  <c r="P44" i="1"/>
  <c r="S43" i="1"/>
  <c r="Q43" i="1"/>
  <c r="P43" i="1"/>
  <c r="U43" i="1" s="1"/>
  <c r="V43" i="1" s="1"/>
  <c r="S42" i="1"/>
  <c r="T42" i="1" s="1"/>
  <c r="P42" i="1"/>
  <c r="U41" i="1"/>
  <c r="V41" i="1" s="1"/>
  <c r="T41" i="1"/>
  <c r="S41" i="1"/>
  <c r="Q41" i="1"/>
  <c r="P41" i="1"/>
  <c r="W41" i="1" s="1"/>
  <c r="U40" i="1"/>
  <c r="V40" i="1" s="1"/>
  <c r="S40" i="1"/>
  <c r="P40" i="1"/>
  <c r="Q40" i="1" s="1"/>
  <c r="P39" i="1"/>
  <c r="P38" i="1"/>
  <c r="S37" i="1"/>
  <c r="Q37" i="1"/>
  <c r="P37" i="1"/>
  <c r="U37" i="1" s="1"/>
  <c r="V37" i="1" s="1"/>
  <c r="S36" i="1"/>
  <c r="T36" i="1" s="1"/>
  <c r="P36" i="1"/>
  <c r="U35" i="1"/>
  <c r="V35" i="1" s="1"/>
  <c r="T35" i="1"/>
  <c r="S35" i="1"/>
  <c r="Q35" i="1"/>
  <c r="P35" i="1"/>
  <c r="W35" i="1" s="1"/>
  <c r="U34" i="1"/>
  <c r="V34" i="1" s="1"/>
  <c r="S34" i="1"/>
  <c r="P34" i="1"/>
  <c r="Q34" i="1" s="1"/>
  <c r="P33" i="1"/>
  <c r="P32" i="1"/>
  <c r="S31" i="1"/>
  <c r="Q31" i="1"/>
  <c r="P31" i="1"/>
  <c r="U31" i="1" s="1"/>
  <c r="V31" i="1" s="1"/>
  <c r="S30" i="1"/>
  <c r="T30" i="1" s="1"/>
  <c r="P30" i="1"/>
  <c r="U29" i="1"/>
  <c r="V29" i="1" s="1"/>
  <c r="T29" i="1"/>
  <c r="S29" i="1"/>
  <c r="Q29" i="1"/>
  <c r="P29" i="1"/>
  <c r="W29" i="1" s="1"/>
  <c r="U28" i="1"/>
  <c r="V28" i="1" s="1"/>
  <c r="S28" i="1"/>
  <c r="P28" i="1"/>
  <c r="Q28" i="1" s="1"/>
  <c r="P27" i="1"/>
  <c r="P26" i="1"/>
  <c r="S25" i="1"/>
  <c r="Q25" i="1"/>
  <c r="P25" i="1"/>
  <c r="U25" i="1" s="1"/>
  <c r="V25" i="1" s="1"/>
  <c r="S24" i="1"/>
  <c r="T24" i="1" s="1"/>
  <c r="P24" i="1"/>
  <c r="U23" i="1"/>
  <c r="V23" i="1" s="1"/>
  <c r="T23" i="1"/>
  <c r="S23" i="1"/>
  <c r="Q23" i="1"/>
  <c r="P23" i="1"/>
  <c r="W23" i="1" s="1"/>
  <c r="U22" i="1"/>
  <c r="V22" i="1" s="1"/>
  <c r="S22" i="1"/>
  <c r="P22" i="1"/>
  <c r="Q22" i="1" s="1"/>
  <c r="P21" i="1"/>
  <c r="Q20" i="1"/>
  <c r="W20" i="1" s="1"/>
  <c r="P20" i="1"/>
  <c r="S19" i="1"/>
  <c r="Q19" i="1"/>
  <c r="P19" i="1"/>
  <c r="U19" i="1" s="1"/>
  <c r="V19" i="1" s="1"/>
  <c r="S18" i="1"/>
  <c r="T18" i="1" s="1"/>
  <c r="P18" i="1"/>
  <c r="U17" i="1"/>
  <c r="V17" i="1" s="1"/>
  <c r="T17" i="1"/>
  <c r="S17" i="1"/>
  <c r="Q17" i="1"/>
  <c r="P17" i="1"/>
  <c r="W17" i="1" s="1"/>
  <c r="U16" i="1"/>
  <c r="V16" i="1" s="1"/>
  <c r="S16" i="1"/>
  <c r="P16" i="1"/>
  <c r="Q16" i="1" s="1"/>
  <c r="P15" i="1"/>
  <c r="P14" i="1"/>
  <c r="S13" i="1"/>
  <c r="Q13" i="1"/>
  <c r="P13" i="1"/>
  <c r="U13" i="1" s="1"/>
  <c r="V13" i="1" s="1"/>
  <c r="S12" i="1"/>
  <c r="T12" i="1" s="1"/>
  <c r="P12" i="1"/>
  <c r="U11" i="1"/>
  <c r="V11" i="1" s="1"/>
  <c r="T11" i="1"/>
  <c r="S11" i="1"/>
  <c r="Q11" i="1"/>
  <c r="P11" i="1"/>
  <c r="W11" i="1" s="1"/>
  <c r="U10" i="1"/>
  <c r="V10" i="1" s="1"/>
  <c r="S10" i="1"/>
  <c r="P10" i="1"/>
  <c r="Q10" i="1" s="1"/>
  <c r="P9" i="1"/>
  <c r="Q8" i="1"/>
  <c r="W8" i="1" s="1"/>
  <c r="P8" i="1"/>
  <c r="S7" i="1"/>
  <c r="Q7" i="1"/>
  <c r="P7" i="1"/>
  <c r="U7" i="1" s="1"/>
  <c r="V7" i="1" s="1"/>
  <c r="S6" i="1"/>
  <c r="T6" i="1" s="1"/>
  <c r="P6" i="1"/>
  <c r="U5" i="1"/>
  <c r="V5" i="1" s="1"/>
  <c r="T5" i="1"/>
  <c r="S5" i="1"/>
  <c r="Q5" i="1"/>
  <c r="P5" i="1"/>
  <c r="W5" i="1" s="1"/>
  <c r="U4" i="1"/>
  <c r="V4" i="1" s="1"/>
  <c r="S4" i="1"/>
  <c r="P4" i="1"/>
  <c r="Q4" i="1" s="1"/>
  <c r="P3" i="1"/>
  <c r="T9" i="1" l="1"/>
  <c r="S9" i="1"/>
  <c r="Q9" i="1"/>
  <c r="U9" i="1"/>
  <c r="V9" i="1" s="1"/>
  <c r="U14" i="1"/>
  <c r="V14" i="1" s="1"/>
  <c r="S14" i="1"/>
  <c r="T14" i="1" s="1"/>
  <c r="T21" i="1"/>
  <c r="S21" i="1"/>
  <c r="Q21" i="1"/>
  <c r="U21" i="1"/>
  <c r="V21" i="1" s="1"/>
  <c r="U50" i="1"/>
  <c r="V50" i="1" s="1"/>
  <c r="T50" i="1"/>
  <c r="S50" i="1"/>
  <c r="Q50" i="1"/>
  <c r="W50" i="1" s="1"/>
  <c r="Q14" i="1"/>
  <c r="W14" i="1" s="1"/>
  <c r="Q26" i="1"/>
  <c r="W26" i="1" s="1"/>
  <c r="U44" i="1"/>
  <c r="V44" i="1" s="1"/>
  <c r="T44" i="1"/>
  <c r="S44" i="1"/>
  <c r="Q44" i="1"/>
  <c r="T57" i="1"/>
  <c r="I85" i="1"/>
  <c r="H81" i="1"/>
  <c r="W9" i="1"/>
  <c r="W21" i="1"/>
  <c r="U38" i="1"/>
  <c r="V38" i="1" s="1"/>
  <c r="S38" i="1"/>
  <c r="T38" i="1" s="1"/>
  <c r="Q38" i="1"/>
  <c r="W44" i="1"/>
  <c r="U74" i="1"/>
  <c r="V74" i="1" s="1"/>
  <c r="T74" i="1"/>
  <c r="S74" i="1"/>
  <c r="Q74" i="1"/>
  <c r="W78" i="1"/>
  <c r="T3" i="1"/>
  <c r="S3" i="1"/>
  <c r="Q3" i="1"/>
  <c r="P80" i="1"/>
  <c r="U3" i="1"/>
  <c r="V3" i="1" s="1"/>
  <c r="W6" i="1"/>
  <c r="U8" i="1"/>
  <c r="V8" i="1" s="1"/>
  <c r="S8" i="1"/>
  <c r="T8" i="1" s="1"/>
  <c r="T15" i="1"/>
  <c r="S15" i="1"/>
  <c r="Q15" i="1"/>
  <c r="W15" i="1" s="1"/>
  <c r="U15" i="1"/>
  <c r="V15" i="1" s="1"/>
  <c r="U20" i="1"/>
  <c r="V20" i="1" s="1"/>
  <c r="T20" i="1"/>
  <c r="S20" i="1"/>
  <c r="T27" i="1"/>
  <c r="S27" i="1"/>
  <c r="Q27" i="1"/>
  <c r="W27" i="1" s="1"/>
  <c r="U27" i="1"/>
  <c r="V27" i="1" s="1"/>
  <c r="W30" i="1"/>
  <c r="U32" i="1"/>
  <c r="V32" i="1" s="1"/>
  <c r="T32" i="1"/>
  <c r="S32" i="1"/>
  <c r="Q32" i="1"/>
  <c r="W32" i="1" s="1"/>
  <c r="W38" i="1"/>
  <c r="U68" i="1"/>
  <c r="V68" i="1" s="1"/>
  <c r="T68" i="1"/>
  <c r="S68" i="1"/>
  <c r="Q68" i="1"/>
  <c r="W68" i="1" s="1"/>
  <c r="W74" i="1"/>
  <c r="U62" i="1"/>
  <c r="V62" i="1" s="1"/>
  <c r="T62" i="1"/>
  <c r="S62" i="1"/>
  <c r="Q62" i="1"/>
  <c r="W62" i="1" s="1"/>
  <c r="W66" i="1"/>
  <c r="T39" i="1"/>
  <c r="W12" i="1"/>
  <c r="U26" i="1"/>
  <c r="V26" i="1" s="1"/>
  <c r="T26" i="1"/>
  <c r="S26" i="1"/>
  <c r="U56" i="1"/>
  <c r="V56" i="1" s="1"/>
  <c r="T56" i="1"/>
  <c r="S56" i="1"/>
  <c r="Q56" i="1"/>
  <c r="W56" i="1" s="1"/>
  <c r="T69" i="1"/>
  <c r="T4" i="1"/>
  <c r="Q6" i="1"/>
  <c r="W7" i="1"/>
  <c r="T10" i="1"/>
  <c r="Q12" i="1"/>
  <c r="W13" i="1"/>
  <c r="T16" i="1"/>
  <c r="Q18" i="1"/>
  <c r="W18" i="1" s="1"/>
  <c r="W19" i="1"/>
  <c r="T22" i="1"/>
  <c r="Q24" i="1"/>
  <c r="W24" i="1" s="1"/>
  <c r="W25" i="1"/>
  <c r="T28" i="1"/>
  <c r="Q30" i="1"/>
  <c r="W31" i="1"/>
  <c r="U33" i="1"/>
  <c r="V33" i="1" s="1"/>
  <c r="T34" i="1"/>
  <c r="Q36" i="1"/>
  <c r="W36" i="1" s="1"/>
  <c r="W37" i="1"/>
  <c r="U39" i="1"/>
  <c r="V39" i="1" s="1"/>
  <c r="T40" i="1"/>
  <c r="Q42" i="1"/>
  <c r="W42" i="1" s="1"/>
  <c r="W43" i="1"/>
  <c r="U45" i="1"/>
  <c r="V45" i="1" s="1"/>
  <c r="T46" i="1"/>
  <c r="Q48" i="1"/>
  <c r="W48" i="1" s="1"/>
  <c r="W49" i="1"/>
  <c r="U51" i="1"/>
  <c r="V51" i="1" s="1"/>
  <c r="T52" i="1"/>
  <c r="Q54" i="1"/>
  <c r="W54" i="1" s="1"/>
  <c r="W55" i="1"/>
  <c r="U57" i="1"/>
  <c r="V57" i="1" s="1"/>
  <c r="T58" i="1"/>
  <c r="Q60" i="1"/>
  <c r="W60" i="1" s="1"/>
  <c r="W61" i="1"/>
  <c r="U63" i="1"/>
  <c r="V63" i="1" s="1"/>
  <c r="T64" i="1"/>
  <c r="Q66" i="1"/>
  <c r="W67" i="1"/>
  <c r="U69" i="1"/>
  <c r="V69" i="1" s="1"/>
  <c r="T70" i="1"/>
  <c r="Q72" i="1"/>
  <c r="W72" i="1" s="1"/>
  <c r="W73" i="1"/>
  <c r="U75" i="1"/>
  <c r="V75" i="1" s="1"/>
  <c r="T76" i="1"/>
  <c r="Q78" i="1"/>
  <c r="W79" i="1"/>
  <c r="W51" i="1"/>
  <c r="W45" i="1"/>
  <c r="U6" i="1"/>
  <c r="V6" i="1" s="1"/>
  <c r="T7" i="1"/>
  <c r="W10" i="1"/>
  <c r="U12" i="1"/>
  <c r="V12" i="1" s="1"/>
  <c r="T13" i="1"/>
  <c r="W16" i="1"/>
  <c r="U18" i="1"/>
  <c r="V18" i="1" s="1"/>
  <c r="T19" i="1"/>
  <c r="W22" i="1"/>
  <c r="U24" i="1"/>
  <c r="V24" i="1" s="1"/>
  <c r="T25" i="1"/>
  <c r="W28" i="1"/>
  <c r="U30" i="1"/>
  <c r="V30" i="1" s="1"/>
  <c r="T31" i="1"/>
  <c r="Q33" i="1"/>
  <c r="W33" i="1" s="1"/>
  <c r="W34" i="1"/>
  <c r="U36" i="1"/>
  <c r="V36" i="1" s="1"/>
  <c r="T37" i="1"/>
  <c r="Q39" i="1"/>
  <c r="W39" i="1" s="1"/>
  <c r="W40" i="1"/>
  <c r="U42" i="1"/>
  <c r="V42" i="1" s="1"/>
  <c r="T43" i="1"/>
  <c r="Q45" i="1"/>
  <c r="W46" i="1"/>
  <c r="U48" i="1"/>
  <c r="V48" i="1" s="1"/>
  <c r="T49" i="1"/>
  <c r="Q51" i="1"/>
  <c r="W52" i="1"/>
  <c r="U54" i="1"/>
  <c r="V54" i="1" s="1"/>
  <c r="Q57" i="1"/>
  <c r="W57" i="1" s="1"/>
  <c r="W58" i="1"/>
  <c r="U60" i="1"/>
  <c r="V60" i="1" s="1"/>
  <c r="Q63" i="1"/>
  <c r="W63" i="1" s="1"/>
  <c r="W64" i="1"/>
  <c r="U66" i="1"/>
  <c r="V66" i="1" s="1"/>
  <c r="Q69" i="1"/>
  <c r="W69" i="1" s="1"/>
  <c r="W70" i="1"/>
  <c r="U72" i="1"/>
  <c r="V72" i="1" s="1"/>
  <c r="Q75" i="1"/>
  <c r="W75" i="1" s="1"/>
  <c r="W76" i="1"/>
  <c r="U78" i="1"/>
  <c r="V78" i="1" s="1"/>
  <c r="T79" i="1"/>
  <c r="K81" i="1"/>
  <c r="L85" i="1" s="1"/>
  <c r="W4" i="1"/>
  <c r="S33" i="1"/>
  <c r="T33" i="1" s="1"/>
  <c r="S39" i="1"/>
  <c r="S45" i="1"/>
  <c r="T45" i="1" s="1"/>
  <c r="S51" i="1"/>
  <c r="T51" i="1" s="1"/>
  <c r="S57" i="1"/>
  <c r="S63" i="1"/>
  <c r="T63" i="1" s="1"/>
  <c r="S69" i="1"/>
  <c r="S75" i="1"/>
  <c r="T75" i="1" s="1"/>
  <c r="T80" i="1" l="1"/>
  <c r="U80" i="1"/>
  <c r="Q80" i="1"/>
  <c r="W3" i="1"/>
  <c r="W80" i="1"/>
  <c r="S80" i="1"/>
</calcChain>
</file>

<file path=xl/sharedStrings.xml><?xml version="1.0" encoding="utf-8"?>
<sst xmlns="http://schemas.openxmlformats.org/spreadsheetml/2006/main" count="495" uniqueCount="214">
  <si>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</si>
  <si>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</si>
  <si>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</si>
  <si>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</si>
  <si>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</si>
  <si>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</si>
  <si>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</si>
  <si>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dróg realizowanych w ramach zadania</t>
  </si>
  <si>
    <t>Liczba realizowanych elementów infrastruktury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</si>
  <si>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</si>
  <si>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</si>
  <si>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</si>
  <si>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</si>
  <si>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</si>
  <si>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</si>
  <si>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drogi dla pieszych (km)</t>
  </si>
  <si>
    <t>drogi dla pieszych i rowerów (km)</t>
  </si>
  <si>
    <t>drogi dla rowerów (km)</t>
  </si>
  <si>
    <t>przejścia dla pieszych</t>
  </si>
  <si>
    <t>przejazdy dla rowerów</t>
  </si>
  <si>
    <t>perony przystankowe wraz z dojściami do tych peronów</t>
  </si>
  <si>
    <t>spr-lata</t>
  </si>
  <si>
    <t>spr-procent</t>
  </si>
  <si>
    <t>spr-dof</t>
  </si>
  <si>
    <t>spr-montaż</t>
  </si>
  <si>
    <t>88/C/2023</t>
  </si>
  <si>
    <t>N</t>
  </si>
  <si>
    <t>Powiat Kielecki</t>
  </si>
  <si>
    <t>2604</t>
  </si>
  <si>
    <t>Budowa przejścia dla pieszych w ciągu drogi powiatowej nr 1303T w miejscowości Masłów Pierwszy</t>
  </si>
  <si>
    <t xml:space="preserve">B </t>
  </si>
  <si>
    <t>08.2023 07.2024</t>
  </si>
  <si>
    <t>62/C/2023</t>
  </si>
  <si>
    <t>Powiat Sandomierski</t>
  </si>
  <si>
    <t>2609</t>
  </si>
  <si>
    <t xml:space="preserve">Przebudowa przejścia dla pieszych na drodze powiatowej nr 1738T - ulicy Armii Krajowej w Sandomierzu </t>
  </si>
  <si>
    <t xml:space="preserve">P </t>
  </si>
  <si>
    <t>87/C/2023</t>
  </si>
  <si>
    <t>Budowa przejścia dla pieszych w ciągu drogi powiatowej nr 1318T w miejscowości Mójcza przy Kościele</t>
  </si>
  <si>
    <t>112/C/2023</t>
  </si>
  <si>
    <t>Powiat Ostrowiecki</t>
  </si>
  <si>
    <t>Przebudowa drogi dla pieszych, drogi dla rowerów wraz z przejściami dla pieszych w pasie drogi powiatowej nr 1645T - ul. 11 Listopada w Ostrowcu Świętokrzyskim</t>
  </si>
  <si>
    <t>P</t>
  </si>
  <si>
    <t>10.2023 09.2024</t>
  </si>
  <si>
    <t>58/C/2023</t>
  </si>
  <si>
    <t>Przebudowa przejścia dla pieszych na drodze powiatowej nr 1564T Hultajka - Wysiadłów przy Ośrodku Zdrowia w miejscowości Wilczyce</t>
  </si>
  <si>
    <t>64/C/2023</t>
  </si>
  <si>
    <t>Budowa przejścia dla pieszych na drodze powiatowej nr 1721T Borek Klimontowski - Koprzywnica w miejscowości Gnieszowice</t>
  </si>
  <si>
    <t>B</t>
  </si>
  <si>
    <t>85/C/2023</t>
  </si>
  <si>
    <t>Budowa przejścia dla pieszych w ciągu drogi powiatowej nr 1344T w miejscowości Suków - Papiernia</t>
  </si>
  <si>
    <t>89/C/2023</t>
  </si>
  <si>
    <t>Budowa drogi dla pieszych w ciągu drogi powiatowej nr 1304T w miejscowości Domaszowice</t>
  </si>
  <si>
    <t>92/C/2023</t>
  </si>
  <si>
    <t>Przebudowa przejścia dla pieszych w ciągu drogi powiatowej nr 1367T w miejscowości Bolechowice</t>
  </si>
  <si>
    <t>05.2023 04.2024</t>
  </si>
  <si>
    <t>98/C/2023</t>
  </si>
  <si>
    <t>Powiat Opatowski</t>
  </si>
  <si>
    <t>Przebudowa przejść dla pieszych wraz z budową chodników w obrębie oddziaływania przejść dla pieszych w ciągu dróg powiatowych nr 1549T (0720T) i 1551T (0722T) w m. Mydłów</t>
  </si>
  <si>
    <t>06.2023 11.2023</t>
  </si>
  <si>
    <t>99/C/2023</t>
  </si>
  <si>
    <t>Budowa przejścia dla pieszych wraz z budową chodników w obrębie oddziaływania przejścia dla pieszych w ciągu drogi powiatowej nr 1519T (0685T) w m. Jakubowice na odcinku o długości 0,200 km</t>
  </si>
  <si>
    <t>100/C/2023</t>
  </si>
  <si>
    <t>Budowa przejścia dla pieszych wraz z budową chodników w obrębie oddziaływania przejścia dla pieszych w ciągu drogi powiatowej nr 1519T (0685T) w m. Jakubowice na odcinku o długości 0,119 km</t>
  </si>
  <si>
    <t>101/C/2023</t>
  </si>
  <si>
    <t>Przebudowa drogi powiatowej nr 1533T w m. Sadowie na odcinku o długości 0,200 km polegająca na budowie przejścia dla pieszych na wysokości szkoły podstawowej oraz budowie chodnika w obrębie oddziaływania przejścia dla pieszych</t>
  </si>
  <si>
    <t>102/C/2023</t>
  </si>
  <si>
    <t>Przebudowa drogi powiatowej nr 1533T w m. Sadowie na odcinku o długości 0,200 km polegająca na budowie przejścia dla pieszych na wysokości ośrodka zdrowia NFZ oraz budowie chodnika w obrębie oddziaływania przejścia dla pieszych</t>
  </si>
  <si>
    <t>103/C/2023</t>
  </si>
  <si>
    <t>Przebudowa przejść dla pieszych wraz z budową chodników w obrębie oddziaływania przejść dla pieszych w ciągu dróg powiatowych nr 1549T (0720T) i 1554T (0725T) w m. Włostów na odcinku o długości 0,200 km</t>
  </si>
  <si>
    <t>104/C/2023</t>
  </si>
  <si>
    <t>Przebudowa przejścia dla pieszych wraz z budową chodnika w obrębie oddziaływania przejścia dla pieszych w ciągu drogi powiatowej nr 1545T (0716T) w m. Baćkowice na odcinku o długości 0,079 km</t>
  </si>
  <si>
    <t>105/C/2023</t>
  </si>
  <si>
    <t>Budowa przejścia dla pieszych wraz z budową chodników w obrębie oddziaływania przejścia dla pieszych w ciągu drogi powiatowej nr 1587T (0776T) w m. Ujazd na odcinku o długości 0,146 km</t>
  </si>
  <si>
    <t>107/C/2023</t>
  </si>
  <si>
    <t>Budowa przejścia dla pieszych wraz z budową chodników w obrębie oddziaływania przejścia dla pieszych w ciągu dróg powiatowych nr 1520T (0686T) i 1576T (0763T) w m. Ciszyca Górna na odcinku o łącznej długości 0,332 km</t>
  </si>
  <si>
    <t>59/C/2023</t>
  </si>
  <si>
    <t>Budowa przejść dla pieszych na skrzyżowaniu dróg powiatowych nr 1711T Goźlice - Przybysławice i nr 1588T Pęchów - Usarzów w miejscowości Goźlice</t>
  </si>
  <si>
    <t>61/C/2023</t>
  </si>
  <si>
    <t>Przebudowa przejścia dla pieszych na drodze powiatowej nr 1717T Sandomierz - Szewce w miejscowości Koćmierzów</t>
  </si>
  <si>
    <t>63/C/2023</t>
  </si>
  <si>
    <t>Przebudowa przejścia dla pieszych na drodze powiatowej nr 1709T Sztombergi - Sulisławice w miejscowości Sulisławice</t>
  </si>
  <si>
    <t>73/C/2023</t>
  </si>
  <si>
    <t>Powiat Konecki</t>
  </si>
  <si>
    <t>Przebudowa przejścia dla pieszych w km 16+240 w ciągu drogi powiatowej Nr 0401T w m. Królewiec</t>
  </si>
  <si>
    <t>12.2023 11.2024</t>
  </si>
  <si>
    <t>76/C/2023</t>
  </si>
  <si>
    <t>Przebudowa przejścia dla pieszych w km 6+700 w ciągu drogi powiatowej Nr 0396T w m. Mnin</t>
  </si>
  <si>
    <t>78/C/2023</t>
  </si>
  <si>
    <t>Przebudowa przejścia dla pieszych w km 0+480 w ciągu drogi powiatowej Nr 0421T - ul. Gimnazjalna w Końskich</t>
  </si>
  <si>
    <t>90/C/2023</t>
  </si>
  <si>
    <t>Remont drogi dla pieszych w ciągu drogi powiatowej nr 1002T ul. Marii Konopnickiej w miejscowości Chmielnik</t>
  </si>
  <si>
    <t>R</t>
  </si>
  <si>
    <t>93/C/2023</t>
  </si>
  <si>
    <t>Budowa drogi dla pieszych w ciągu drogi powiatowej nr 1362T w miejscowości Dyminy</t>
  </si>
  <si>
    <t>106/C/2023</t>
  </si>
  <si>
    <t>Budowa przejścia dla pieszych wraz z budową chodników w obrębie oddziaływania przejścia dla pieszych w ciągu drogi powiatowej nr 1520T (0686T) w m. Ciszyca Górna na odcinku o długości 0,200 km</t>
  </si>
  <si>
    <t>07.2023 10.2023</t>
  </si>
  <si>
    <t>8/C/2023</t>
  </si>
  <si>
    <t>Powiat Jędrzejowski</t>
  </si>
  <si>
    <t>Przebudowa istniejącego przejścia dla pieszych w ciągu drogi powiatowej nr 1145T w m. Niegosławice w km 2+565</t>
  </si>
  <si>
    <t>05.2023 03.2024</t>
  </si>
  <si>
    <t>23/C/2023</t>
  </si>
  <si>
    <t>Przebudowa istniejącego przejścia dla pieszych w ciągu drogi powiatowej nr 1119T w m. Węgleszyn w km 12+015</t>
  </si>
  <si>
    <t>51/C/2023</t>
  </si>
  <si>
    <t>Powiat Starachowicki</t>
  </si>
  <si>
    <t>Przebudowa przejścia dla pieszych w miejscowości Dąbrowa, w ciągu drogi powiatowej nr 1788T Starachowice - Adamów - Styków - Jabłonna - Dąbrowa - Pawłów</t>
  </si>
  <si>
    <t>05.2023 11.2023</t>
  </si>
  <si>
    <t>54/C/2023</t>
  </si>
  <si>
    <t>Powiat Buski</t>
  </si>
  <si>
    <t>Przebudowa przejścia dla pieszych w miejscowości Jarosławice na drodze powiatowej Nr 1014T (0040T) Tuczępy - Nieciesławice - Jarosławice</t>
  </si>
  <si>
    <t>06.2023 05.2024</t>
  </si>
  <si>
    <t>68/C/2023</t>
  </si>
  <si>
    <t>Przebudowa przejścia dla pieszych w km 0+437 wraz z przebudową dojazdów i dojść dla pieszych w ciągu drogi powiatowej ul. Sportowa w Końskich</t>
  </si>
  <si>
    <t>69/C/2023</t>
  </si>
  <si>
    <t>Przebudowa przejścia dla pieszych w km 0+303 wraz z przebudową dojazdów i dojść dla pieszych w ciągu drogi powiatowej ul. Sportowa w Końskich</t>
  </si>
  <si>
    <t>70/C/2023</t>
  </si>
  <si>
    <t>Przebudowa przejścia dla pieszych w km 0+520 w ciągu drogi powiatowej Nr 0401T - ul. Rynek w m. Radoszyce</t>
  </si>
  <si>
    <t>71/C/2023</t>
  </si>
  <si>
    <t>Przebudowa przejścia dla pieszych w km 0+108 w ciągu drogi powiatowej ul. Polna w Końskich</t>
  </si>
  <si>
    <t>72/C/2023</t>
  </si>
  <si>
    <t>Przebudowa przejścia dla pieszych w km 1+820 w ciągu drogi powiatowej Nr 0417T w m. Nowy Dziebałtów</t>
  </si>
  <si>
    <t>75/C/2023</t>
  </si>
  <si>
    <t>Przebudowa przejścia dla pieszych w km 0+120 wraz z przebudową dojazdów i dojść dla pieszych w ciągu drogi powiatowej ul. Sportowa w Końskich</t>
  </si>
  <si>
    <t>77/C/2023</t>
  </si>
  <si>
    <t>Przebudowa przejścia dla pieszych w km 0+450 w ciągu drogi powiatowej Nr 0414T - ul. Kościuszki w m. Radoszyce</t>
  </si>
  <si>
    <t>79/C/2023</t>
  </si>
  <si>
    <t>Przebudowa przejścia dla pieszych w km 1+330 w ciągu drogi powiatowej Nr 0401T - ul. Częstochowska w m. Radoszyce</t>
  </si>
  <si>
    <t>84/C/2023</t>
  </si>
  <si>
    <t>Budowa drogi dla pieszych w ciągu drogi powiatowej nr 1322T w miejscowości Słopiec</t>
  </si>
  <si>
    <t>86/C/2023</t>
  </si>
  <si>
    <t>Budowa przejścia dla pieszych w ciągu drogi powiatowej nr 1318T w miejscowości Mójcza przy pętli autobusowej</t>
  </si>
  <si>
    <t>124/C/2023</t>
  </si>
  <si>
    <t>Powiat Staszowski</t>
  </si>
  <si>
    <t>Budowa przejścia dla pieszych w ciągu drogi powiatowej nr 1816T (0038T) Grabki Duże - Solec w m. Solec Stary</t>
  </si>
  <si>
    <t>07.2023 12.2023</t>
  </si>
  <si>
    <t>9/C/2023</t>
  </si>
  <si>
    <t>Powiat Skarżyski</t>
  </si>
  <si>
    <t>Przebudowa przejścia dla pieszych w ciągu drogi powiatowej nr 2058T ul. Żeromskiego w Skarżysku-Kamiennej</t>
  </si>
  <si>
    <t>13/C/2023</t>
  </si>
  <si>
    <t>Przebudowa przejścia dla pieszych (szt. 2) w ciągu drogi powiatowej nr 1758T ul. Bugaj w Suchedniowie</t>
  </si>
  <si>
    <t>17/C/2023</t>
  </si>
  <si>
    <t>Remont przejścia dla pieszych w ciągu drogi powiatowej nr 2056T ul. Staffa w Skarżysku-Kamiennej</t>
  </si>
  <si>
    <t>31/C/2023</t>
  </si>
  <si>
    <t>Powiat Pińczowski</t>
  </si>
  <si>
    <t>Budowa przejścia dla pieszych w ramach przebudowy drogi powiatowej nr 1678T Chmielów - Działoszyce na odc. ul. Piłsudskiego w Działoszycach</t>
  </si>
  <si>
    <t>49/C/2023</t>
  </si>
  <si>
    <t>Przebudowa przejścia dla pieszych na drodze powiatowej nr 1792T na ul. Piłsudskiego w miejscowości Starachowice</t>
  </si>
  <si>
    <t>08.2023 11.2023</t>
  </si>
  <si>
    <t>50/C/2023</t>
  </si>
  <si>
    <t>Przebudowa dwóch przejść dla pieszych w ciągu drogi powiatowej nr 1788T na ul. Długiej w miejscowości Starachowice</t>
  </si>
  <si>
    <t>55/C/2023</t>
  </si>
  <si>
    <t>Przebudowa przejścia dla pieszych w miejscowości Niziny na drodze powiatowej Nr 1015T (0041T) Tuczępy - Januszkowice - Niziny</t>
  </si>
  <si>
    <t>56/C/2023</t>
  </si>
  <si>
    <t>Przebudowa przejścia dla pieszych w miejscowości Tuczępy na drodze powiatowej Nr 1100T (0860T) Kargów - Tuczępy - Dobrów - Grzybów</t>
  </si>
  <si>
    <t>67/C/2023</t>
  </si>
  <si>
    <t>Przebudowa przejścia dla pieszych w km 0+154 w ciągu drogi powiatowej ul. Polna w Końskich</t>
  </si>
  <si>
    <t>74/C/2023</t>
  </si>
  <si>
    <t>Przebudowa przejścia dla pieszych w km 0+420 w ciągu drogi powiatowej Nr 0414T - ul. Kościuszki w m. Radoszyce</t>
  </si>
  <si>
    <t>123/C/2023</t>
  </si>
  <si>
    <t>Budowa przejścia dla pieszych w ciągu drogi powiatowej nr 1704T (0780T) Pierzchnica - Holendry - Raków - Bogoria - Nowa Wieś w miejscowości Jurkowice</t>
  </si>
  <si>
    <t>125/C/2023</t>
  </si>
  <si>
    <t>Budowa przejścia dla pieszych w ciągu drogi powiatowej nr 1876T (1036T) Oleśnica - Brody - Grobla w m. Podborek</t>
  </si>
  <si>
    <t>128/C/2023</t>
  </si>
  <si>
    <t>Budowa przejścia dla pieszych w ciągu drogi powiatowej nr 1869T (0855T) Osiek - Otoka w m. Długołęka</t>
  </si>
  <si>
    <t>130/C/2023</t>
  </si>
  <si>
    <t>Przebudowa przejścia dla pieszych w ciągu drogi powiatowej nr 1267T (0022T) Chmielnik - Potok - Życiny w m. Rudki</t>
  </si>
  <si>
    <t>133/C/2023</t>
  </si>
  <si>
    <t>Budowa przejścia dla pieszych w ciągu drogi powiatowej nr 1705T (0781T) Bogoria - Pokrzywianka w m. Mała Wieś</t>
  </si>
  <si>
    <t>10/C/2023</t>
  </si>
  <si>
    <t>Przebudowa drogi dla pieszych w ciągu drogi powiatowej nr 2070T ul. Legionów w miejscowości Skarżysko-Kamienna</t>
  </si>
  <si>
    <t>11/C/2023</t>
  </si>
  <si>
    <t>Przebudowa przejścia dla pieszych w ciągu drogi powiatowej nr 2054T ul. Sportowa w Skarżysku-Kamiennej</t>
  </si>
  <si>
    <t>12/C/2023</t>
  </si>
  <si>
    <t>Przebudowa przejścia dla pieszych w ciągu drogi powiatowej nr 1761T ul. Kościelna w Skarżysku-Kościelnym</t>
  </si>
  <si>
    <t>15/C/2023</t>
  </si>
  <si>
    <t>Budowa przejścia dla pieszych w ciągu drogi powiatowej nr 1377T w miejscowości Nowy Odrowążek</t>
  </si>
  <si>
    <t>53/C/2023</t>
  </si>
  <si>
    <t>Przebudowa przejścia dla pieszych w miejscowości Sieczków na drodze powiatowej Nr 1100T (0860T) Kargów - Tuczępy - Doborów - Grzybów</t>
  </si>
  <si>
    <t>80/C/2023</t>
  </si>
  <si>
    <t>Budowa przejścia dla pieszych w km 5+500 wraz z wykonaniem dwustronnego dojścia dla pieszych w ciągu drogi powiatowej Nr 0421T w m. Bedlenko</t>
  </si>
  <si>
    <t>83/C/2023</t>
  </si>
  <si>
    <t>Budowa drogi dla pieszych w ciągu drogi powiatowej nr 1368T w miejscowości Kawczyn</t>
  </si>
  <si>
    <t>91/C/2023</t>
  </si>
  <si>
    <t>Budowa drogi dla pieszych w ciągu drogi powiatowej nr 1351T w miejscowości Radomice</t>
  </si>
  <si>
    <t>113/C/2023</t>
  </si>
  <si>
    <t>Powiat Włoszczowski</t>
  </si>
  <si>
    <t>Remont chodnika na drodze powiatowej nr 1904T w miejscowości Ciemiętniki w km od 5+100 do km 5+232</t>
  </si>
  <si>
    <t>114/C/2023</t>
  </si>
  <si>
    <t>Remont chodnika na drodze powiatowej nr 1881T w miejscowości Wola Wiśniowa w km 1+337 do km 1+896</t>
  </si>
  <si>
    <t>127/C/2023</t>
  </si>
  <si>
    <t>Budowa przejścia dla pieszych w ciągu drogi powiatowej nr 1862T (0842T) Ruszcza - Grabowa - Przeczów w m. Zdzieci Stare</t>
  </si>
  <si>
    <t>129/C/2023</t>
  </si>
  <si>
    <t>Budowa przejścia dla pieszych w ciągu drogi powiatowej nr 1837T (0814T) Ossala w m. Ossala</t>
  </si>
  <si>
    <t>132/C/2023</t>
  </si>
  <si>
    <t>Przebudowa przejścia dla pieszych w ciągu drogi powiatowej nr 1071T (0115T) Kępa Lubawska - Pacanów - Oleśnica - Strzelce w m. Oleśnica</t>
  </si>
  <si>
    <t>22/C/2023</t>
  </si>
  <si>
    <t>Przebudowa istniejącego przejścia dla pieszych w ciągu drogi powiatowej nr 1119T w m. Oksa w km 7+550</t>
  </si>
  <si>
    <t>57/C/2023</t>
  </si>
  <si>
    <t>Budowa przejścia dla pieszych na drodze powiatowej nr 1694T Wyspa - Słupcza w miejscowości Czermin</t>
  </si>
  <si>
    <t>60/C/2023</t>
  </si>
  <si>
    <t>Budowa przejść dla pieszych na skrzyżowaniu drogi powiatowej nr 1567T Stodoły - Zawichost z drogą gminną w miejscowości Dziurów</t>
  </si>
  <si>
    <t>131/C/2023</t>
  </si>
  <si>
    <t>Budowa przejścia dla pieszych w ciągu drogi powiatowej nr 1067T (0105T) Stopnica - Oleśnica - Połaniec w m. Oleśnica</t>
  </si>
  <si>
    <t>16/C/2023</t>
  </si>
  <si>
    <t>Budowa przejścia dla pieszych w ciągu drogi powiatowej nr 1406T w miejscowości Podzagnańszcze Gmina Łączna</t>
  </si>
  <si>
    <t>126/C/2023</t>
  </si>
  <si>
    <t>Budowa przejścia dla pieszych w ciągu drogi powiatowej nr 1841T (0818T) Połaniec - Niekurza w m. Łęg</t>
  </si>
  <si>
    <t>14/C/2023</t>
  </si>
  <si>
    <t>Budowa przejścia dla pieszych w ciągu drogi powiatowej nr 1753T w miejscowości Sorbin</t>
  </si>
  <si>
    <t>RAZEM nowe zadania jednoroczne</t>
  </si>
  <si>
    <t>x</t>
  </si>
  <si>
    <t>B - budowa (rozbudowa), P - przebudowa, 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</si>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</sst>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0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0" fillId="0" borderId="0" xfId="0" applyFill="1" applyBorder="1"/>
  </cellXfs>
  <cellStyles count="3">
    <cellStyle name="Normalny" xfId="0" builtinId="0"/>
    <cellStyle name="Normalny 3" xfId="2" xr:uid="{F9C89B9E-32FA-45D4-ACB2-F60444BD26BC}"/>
    <cellStyle name="Procentowy 2" xfId="1" xr:uid="{D8D75A7D-61A5-4FBC-A1C6-8CD5B6B7FE5A}"/>
  </cellStyles>
  <dxfs count="10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BF55-8E33-4E22-884D-7638626173E9}">
  <sheetPr>
    <pageSetUpPr fitToPage="1"/>
  </sheetPr>
  <dimension ref="A1:W85"/>
  <sheetViews>
    <sheetView showGridLines="0" tabSelected="1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7109375" customWidth="1"/>
    <col min="2" max="5" width="15.7109375" customWidth="1"/>
    <col min="6" max="6" width="60.7109375" customWidth="1"/>
    <col min="7" max="14" width="15.7109375" customWidth="1"/>
    <col min="15" max="15" width="15.7109375" style="46" customWidth="1"/>
    <col min="16" max="17" width="15.7109375" customWidth="1"/>
    <col min="18" max="18" width="15.7109375" style="9" customWidth="1"/>
    <col min="19" max="19" width="15.7109375" customWidth="1"/>
    <col min="20" max="20" width="15.7109375" style="10" customWidth="1"/>
    <col min="21" max="22" width="15.7109375" style="9" customWidth="1"/>
    <col min="23" max="23" width="15.7109375" style="10" customWidth="1"/>
  </cols>
  <sheetData>
    <row r="1" spans="1:23" ht="33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/>
      <c r="J1" s="6"/>
      <c r="K1" s="4" t="s">
        <v>8</v>
      </c>
      <c r="L1" s="5"/>
      <c r="M1" s="6"/>
      <c r="N1" s="1" t="s">
        <v>9</v>
      </c>
      <c r="O1" s="7" t="s">
        <v>10</v>
      </c>
      <c r="P1" s="1" t="s">
        <v>11</v>
      </c>
      <c r="Q1" s="3" t="s">
        <v>12</v>
      </c>
      <c r="R1" s="1" t="s">
        <v>13</v>
      </c>
      <c r="S1" s="8" t="s">
        <v>14</v>
      </c>
      <c r="T1" s="9"/>
    </row>
    <row r="2" spans="1:23" ht="48" customHeight="1" x14ac:dyDescent="0.25">
      <c r="A2" s="1"/>
      <c r="B2" s="1"/>
      <c r="C2" s="11"/>
      <c r="D2" s="12"/>
      <c r="E2" s="12"/>
      <c r="F2" s="12"/>
      <c r="G2" s="1"/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1"/>
      <c r="O2" s="7"/>
      <c r="P2" s="1"/>
      <c r="Q2" s="12"/>
      <c r="R2" s="1"/>
      <c r="S2" s="8">
        <v>2023</v>
      </c>
      <c r="T2" s="9" t="s">
        <v>21</v>
      </c>
      <c r="U2" s="9" t="s">
        <v>22</v>
      </c>
      <c r="V2" s="9" t="s">
        <v>23</v>
      </c>
      <c r="W2" s="13" t="s">
        <v>24</v>
      </c>
    </row>
    <row r="3" spans="1:23" ht="30" customHeight="1" x14ac:dyDescent="0.25">
      <c r="A3" s="14">
        <v>1</v>
      </c>
      <c r="B3" s="15" t="s">
        <v>25</v>
      </c>
      <c r="C3" s="16" t="s">
        <v>26</v>
      </c>
      <c r="D3" s="17" t="s">
        <v>27</v>
      </c>
      <c r="E3" s="17" t="s">
        <v>28</v>
      </c>
      <c r="F3" s="18" t="s">
        <v>29</v>
      </c>
      <c r="G3" s="14" t="s">
        <v>30</v>
      </c>
      <c r="H3" s="19">
        <v>0.127</v>
      </c>
      <c r="I3" s="19">
        <v>0</v>
      </c>
      <c r="J3" s="19">
        <v>0</v>
      </c>
      <c r="K3" s="20">
        <v>1</v>
      </c>
      <c r="L3" s="20">
        <v>0</v>
      </c>
      <c r="M3" s="20">
        <v>0</v>
      </c>
      <c r="N3" s="21" t="s">
        <v>31</v>
      </c>
      <c r="O3" s="22">
        <v>971324.69</v>
      </c>
      <c r="P3" s="22">
        <f>ROUNDDOWN(O3*R3,0)</f>
        <v>777059</v>
      </c>
      <c r="Q3" s="23">
        <f>O3-P3</f>
        <v>194265.68999999994</v>
      </c>
      <c r="R3" s="24">
        <v>0.8</v>
      </c>
      <c r="S3" s="23">
        <f>P3</f>
        <v>777059</v>
      </c>
      <c r="T3" s="9" t="b">
        <f t="shared" ref="T3:T17" si="0">P3=SUM(S3:S3)</f>
        <v>1</v>
      </c>
      <c r="U3" s="25">
        <f>ROUND(P3/O3,4)</f>
        <v>0.8</v>
      </c>
      <c r="V3" s="26" t="b">
        <f>U3=R3</f>
        <v>1</v>
      </c>
      <c r="W3" s="26" t="b">
        <f t="shared" ref="W3:W66" si="1">O3=P3+Q3</f>
        <v>1</v>
      </c>
    </row>
    <row r="4" spans="1:23" ht="30" customHeight="1" x14ac:dyDescent="0.25">
      <c r="A4" s="14">
        <v>2</v>
      </c>
      <c r="B4" s="15" t="s">
        <v>32</v>
      </c>
      <c r="C4" s="16" t="s">
        <v>26</v>
      </c>
      <c r="D4" s="17" t="s">
        <v>33</v>
      </c>
      <c r="E4" s="17" t="s">
        <v>34</v>
      </c>
      <c r="F4" s="18" t="s">
        <v>35</v>
      </c>
      <c r="G4" s="14" t="s">
        <v>36</v>
      </c>
      <c r="H4" s="19">
        <v>6.0000000000000001E-3</v>
      </c>
      <c r="I4" s="19">
        <v>0</v>
      </c>
      <c r="J4" s="19">
        <v>0</v>
      </c>
      <c r="K4" s="20">
        <v>1</v>
      </c>
      <c r="L4" s="20">
        <v>0</v>
      </c>
      <c r="M4" s="20">
        <v>0</v>
      </c>
      <c r="N4" s="21" t="s">
        <v>31</v>
      </c>
      <c r="O4" s="22">
        <v>577486.6</v>
      </c>
      <c r="P4" s="22">
        <f>ROUNDDOWN(O4*R4,0)</f>
        <v>461989</v>
      </c>
      <c r="Q4" s="23">
        <f>O4-P4</f>
        <v>115497.59999999998</v>
      </c>
      <c r="R4" s="24">
        <v>0.8</v>
      </c>
      <c r="S4" s="23">
        <f t="shared" ref="S4:S67" si="2">P4</f>
        <v>461989</v>
      </c>
      <c r="T4" s="9" t="b">
        <f t="shared" ref="T4" si="3">P4=SUM(S4:S4)</f>
        <v>1</v>
      </c>
      <c r="U4" s="25">
        <f>ROUND(P4/O4,4)</f>
        <v>0.8</v>
      </c>
      <c r="V4" s="26" t="b">
        <f>U4=R4</f>
        <v>1</v>
      </c>
      <c r="W4" s="26" t="b">
        <f t="shared" si="1"/>
        <v>1</v>
      </c>
    </row>
    <row r="5" spans="1:23" ht="30" customHeight="1" x14ac:dyDescent="0.25">
      <c r="A5" s="14">
        <v>3</v>
      </c>
      <c r="B5" s="15" t="s">
        <v>37</v>
      </c>
      <c r="C5" s="16" t="s">
        <v>26</v>
      </c>
      <c r="D5" s="17" t="s">
        <v>27</v>
      </c>
      <c r="E5" s="17">
        <v>2604</v>
      </c>
      <c r="F5" s="27" t="s">
        <v>38</v>
      </c>
      <c r="G5" s="14" t="s">
        <v>30</v>
      </c>
      <c r="H5" s="19">
        <v>0.1</v>
      </c>
      <c r="I5" s="19">
        <v>0</v>
      </c>
      <c r="J5" s="19">
        <v>0</v>
      </c>
      <c r="K5" s="20">
        <v>1</v>
      </c>
      <c r="L5" s="20">
        <v>0</v>
      </c>
      <c r="M5" s="20">
        <v>1</v>
      </c>
      <c r="N5" s="21" t="s">
        <v>31</v>
      </c>
      <c r="O5" s="22">
        <v>259857.3</v>
      </c>
      <c r="P5" s="22">
        <f t="shared" ref="P5:P68" si="4">ROUNDDOWN(O5*R5,0)</f>
        <v>207885</v>
      </c>
      <c r="Q5" s="23">
        <f t="shared" ref="Q5:Q68" si="5">O5-P5</f>
        <v>51972.299999999988</v>
      </c>
      <c r="R5" s="24">
        <v>0.8</v>
      </c>
      <c r="S5" s="23">
        <f t="shared" si="2"/>
        <v>207885</v>
      </c>
      <c r="T5" s="9" t="b">
        <f t="shared" si="0"/>
        <v>1</v>
      </c>
      <c r="U5" s="25">
        <f t="shared" ref="U5:U68" si="6">ROUND(P5/O5,4)</f>
        <v>0.8</v>
      </c>
      <c r="V5" s="26" t="b">
        <f t="shared" ref="V5:V68" si="7">U5=R5</f>
        <v>1</v>
      </c>
      <c r="W5" s="26" t="b">
        <f t="shared" si="1"/>
        <v>1</v>
      </c>
    </row>
    <row r="6" spans="1:23" ht="36" x14ac:dyDescent="0.25">
      <c r="A6" s="14">
        <v>4</v>
      </c>
      <c r="B6" s="15" t="s">
        <v>39</v>
      </c>
      <c r="C6" s="16" t="s">
        <v>26</v>
      </c>
      <c r="D6" s="17" t="s">
        <v>40</v>
      </c>
      <c r="E6" s="17">
        <v>2607</v>
      </c>
      <c r="F6" s="27" t="s">
        <v>41</v>
      </c>
      <c r="G6" s="14" t="s">
        <v>42</v>
      </c>
      <c r="H6" s="19">
        <v>1.0720000000000001</v>
      </c>
      <c r="I6" s="19">
        <v>0</v>
      </c>
      <c r="J6" s="19">
        <v>0.52400000000000002</v>
      </c>
      <c r="K6" s="20">
        <v>5</v>
      </c>
      <c r="L6" s="20">
        <v>2</v>
      </c>
      <c r="M6" s="20">
        <v>3</v>
      </c>
      <c r="N6" s="21" t="s">
        <v>43</v>
      </c>
      <c r="O6" s="22">
        <v>4646593.49</v>
      </c>
      <c r="P6" s="22">
        <f t="shared" si="4"/>
        <v>3717274</v>
      </c>
      <c r="Q6" s="23">
        <f t="shared" si="5"/>
        <v>929319.49000000022</v>
      </c>
      <c r="R6" s="24">
        <v>0.8</v>
      </c>
      <c r="S6" s="23">
        <f t="shared" si="2"/>
        <v>3717274</v>
      </c>
      <c r="T6" s="9" t="b">
        <f t="shared" si="0"/>
        <v>1</v>
      </c>
      <c r="U6" s="25">
        <f t="shared" si="6"/>
        <v>0.8</v>
      </c>
      <c r="V6" s="26" t="b">
        <f t="shared" si="7"/>
        <v>1</v>
      </c>
      <c r="W6" s="26" t="b">
        <f t="shared" si="1"/>
        <v>1</v>
      </c>
    </row>
    <row r="7" spans="1:23" ht="30" customHeight="1" x14ac:dyDescent="0.25">
      <c r="A7" s="14">
        <v>5</v>
      </c>
      <c r="B7" s="15" t="s">
        <v>44</v>
      </c>
      <c r="C7" s="16" t="s">
        <v>26</v>
      </c>
      <c r="D7" s="17" t="s">
        <v>33</v>
      </c>
      <c r="E7" s="17">
        <v>2609</v>
      </c>
      <c r="F7" s="27" t="s">
        <v>45</v>
      </c>
      <c r="G7" s="14" t="s">
        <v>42</v>
      </c>
      <c r="H7" s="19">
        <v>0</v>
      </c>
      <c r="I7" s="19">
        <v>0</v>
      </c>
      <c r="J7" s="19">
        <v>0</v>
      </c>
      <c r="K7" s="20">
        <v>1</v>
      </c>
      <c r="L7" s="20">
        <v>0</v>
      </c>
      <c r="M7" s="20">
        <v>0</v>
      </c>
      <c r="N7" s="21" t="s">
        <v>31</v>
      </c>
      <c r="O7" s="22">
        <v>448788</v>
      </c>
      <c r="P7" s="22">
        <f t="shared" si="4"/>
        <v>359030</v>
      </c>
      <c r="Q7" s="23">
        <f t="shared" si="5"/>
        <v>89758</v>
      </c>
      <c r="R7" s="24">
        <v>0.8</v>
      </c>
      <c r="S7" s="23">
        <f t="shared" si="2"/>
        <v>359030</v>
      </c>
      <c r="T7" s="9" t="b">
        <f t="shared" si="0"/>
        <v>1</v>
      </c>
      <c r="U7" s="25">
        <f t="shared" si="6"/>
        <v>0.8</v>
      </c>
      <c r="V7" s="26" t="b">
        <f t="shared" si="7"/>
        <v>1</v>
      </c>
      <c r="W7" s="26" t="b">
        <f t="shared" si="1"/>
        <v>1</v>
      </c>
    </row>
    <row r="8" spans="1:23" ht="30" customHeight="1" x14ac:dyDescent="0.25">
      <c r="A8" s="14">
        <v>6</v>
      </c>
      <c r="B8" s="15" t="s">
        <v>46</v>
      </c>
      <c r="C8" s="16" t="s">
        <v>26</v>
      </c>
      <c r="D8" s="28" t="s">
        <v>33</v>
      </c>
      <c r="E8" s="28">
        <v>2609</v>
      </c>
      <c r="F8" s="29" t="s">
        <v>47</v>
      </c>
      <c r="G8" s="14" t="s">
        <v>48</v>
      </c>
      <c r="H8" s="19">
        <v>0</v>
      </c>
      <c r="I8" s="19">
        <v>0</v>
      </c>
      <c r="J8" s="19">
        <v>0</v>
      </c>
      <c r="K8" s="20">
        <v>1</v>
      </c>
      <c r="L8" s="20">
        <v>0</v>
      </c>
      <c r="M8" s="20">
        <v>0</v>
      </c>
      <c r="N8" s="21" t="s">
        <v>31</v>
      </c>
      <c r="O8" s="30">
        <v>398944.45</v>
      </c>
      <c r="P8" s="22">
        <f t="shared" si="4"/>
        <v>319155</v>
      </c>
      <c r="Q8" s="23">
        <f t="shared" si="5"/>
        <v>79789.450000000012</v>
      </c>
      <c r="R8" s="24">
        <v>0.8</v>
      </c>
      <c r="S8" s="23">
        <f t="shared" si="2"/>
        <v>319155</v>
      </c>
      <c r="T8" s="9" t="b">
        <f t="shared" si="0"/>
        <v>1</v>
      </c>
      <c r="U8" s="25">
        <f t="shared" si="6"/>
        <v>0.8</v>
      </c>
      <c r="V8" s="26" t="b">
        <f t="shared" si="7"/>
        <v>1</v>
      </c>
      <c r="W8" s="26" t="b">
        <f t="shared" si="1"/>
        <v>1</v>
      </c>
    </row>
    <row r="9" spans="1:23" ht="30" customHeight="1" x14ac:dyDescent="0.25">
      <c r="A9" s="14">
        <v>7</v>
      </c>
      <c r="B9" s="15" t="s">
        <v>49</v>
      </c>
      <c r="C9" s="16" t="s">
        <v>26</v>
      </c>
      <c r="D9" s="17" t="s">
        <v>27</v>
      </c>
      <c r="E9" s="17">
        <v>2604</v>
      </c>
      <c r="F9" s="27" t="s">
        <v>50</v>
      </c>
      <c r="G9" s="14" t="s">
        <v>48</v>
      </c>
      <c r="H9" s="19">
        <v>8.6999999999999994E-2</v>
      </c>
      <c r="I9" s="19">
        <v>0</v>
      </c>
      <c r="J9" s="19">
        <v>0</v>
      </c>
      <c r="K9" s="20">
        <v>1</v>
      </c>
      <c r="L9" s="20">
        <v>0</v>
      </c>
      <c r="M9" s="20">
        <v>0</v>
      </c>
      <c r="N9" s="21" t="s">
        <v>31</v>
      </c>
      <c r="O9" s="31">
        <v>258323.09</v>
      </c>
      <c r="P9" s="22">
        <f t="shared" si="4"/>
        <v>206658</v>
      </c>
      <c r="Q9" s="23">
        <f t="shared" si="5"/>
        <v>51665.09</v>
      </c>
      <c r="R9" s="24">
        <v>0.8</v>
      </c>
      <c r="S9" s="23">
        <f t="shared" si="2"/>
        <v>206658</v>
      </c>
      <c r="T9" s="9" t="b">
        <f t="shared" si="0"/>
        <v>1</v>
      </c>
      <c r="U9" s="25">
        <f t="shared" si="6"/>
        <v>0.8</v>
      </c>
      <c r="V9" s="26" t="b">
        <f t="shared" si="7"/>
        <v>1</v>
      </c>
      <c r="W9" s="26" t="b">
        <f t="shared" si="1"/>
        <v>1</v>
      </c>
    </row>
    <row r="10" spans="1:23" ht="30" customHeight="1" x14ac:dyDescent="0.25">
      <c r="A10" s="14">
        <v>8</v>
      </c>
      <c r="B10" s="15" t="s">
        <v>51</v>
      </c>
      <c r="C10" s="16" t="s">
        <v>26</v>
      </c>
      <c r="D10" s="17" t="s">
        <v>27</v>
      </c>
      <c r="E10" s="17">
        <v>2604</v>
      </c>
      <c r="F10" s="27" t="s">
        <v>52</v>
      </c>
      <c r="G10" s="14" t="s">
        <v>48</v>
      </c>
      <c r="H10" s="19">
        <v>0.435</v>
      </c>
      <c r="I10" s="19">
        <v>0</v>
      </c>
      <c r="J10" s="19">
        <v>0</v>
      </c>
      <c r="K10" s="20">
        <v>0</v>
      </c>
      <c r="L10" s="20">
        <v>0</v>
      </c>
      <c r="M10" s="20">
        <v>1</v>
      </c>
      <c r="N10" s="21" t="s">
        <v>31</v>
      </c>
      <c r="O10" s="31">
        <v>1497778.63</v>
      </c>
      <c r="P10" s="22">
        <f t="shared" si="4"/>
        <v>1198222</v>
      </c>
      <c r="Q10" s="23">
        <f t="shared" si="5"/>
        <v>299556.62999999989</v>
      </c>
      <c r="R10" s="24">
        <v>0.8</v>
      </c>
      <c r="S10" s="23">
        <f t="shared" si="2"/>
        <v>1198222</v>
      </c>
      <c r="T10" s="9" t="b">
        <f t="shared" si="0"/>
        <v>1</v>
      </c>
      <c r="U10" s="25">
        <f t="shared" si="6"/>
        <v>0.8</v>
      </c>
      <c r="V10" s="26" t="b">
        <f t="shared" si="7"/>
        <v>1</v>
      </c>
      <c r="W10" s="26" t="b">
        <f t="shared" si="1"/>
        <v>1</v>
      </c>
    </row>
    <row r="11" spans="1:23" ht="30" customHeight="1" x14ac:dyDescent="0.25">
      <c r="A11" s="14">
        <v>9</v>
      </c>
      <c r="B11" s="15" t="s">
        <v>53</v>
      </c>
      <c r="C11" s="16" t="s">
        <v>26</v>
      </c>
      <c r="D11" s="17" t="s">
        <v>27</v>
      </c>
      <c r="E11" s="17">
        <v>2604</v>
      </c>
      <c r="F11" s="27" t="s">
        <v>54</v>
      </c>
      <c r="G11" s="14" t="s">
        <v>42</v>
      </c>
      <c r="H11" s="19">
        <v>0.06</v>
      </c>
      <c r="I11" s="19">
        <v>0</v>
      </c>
      <c r="J11" s="19">
        <v>0</v>
      </c>
      <c r="K11" s="20">
        <v>1</v>
      </c>
      <c r="L11" s="20">
        <v>0</v>
      </c>
      <c r="M11" s="20">
        <v>0</v>
      </c>
      <c r="N11" s="21" t="s">
        <v>55</v>
      </c>
      <c r="O11" s="22">
        <v>253996.33</v>
      </c>
      <c r="P11" s="22">
        <f t="shared" si="4"/>
        <v>203197</v>
      </c>
      <c r="Q11" s="23">
        <f t="shared" si="5"/>
        <v>50799.329999999987</v>
      </c>
      <c r="R11" s="24">
        <v>0.8</v>
      </c>
      <c r="S11" s="23">
        <f t="shared" si="2"/>
        <v>203197</v>
      </c>
      <c r="T11" s="9" t="b">
        <f t="shared" si="0"/>
        <v>1</v>
      </c>
      <c r="U11" s="25">
        <f t="shared" si="6"/>
        <v>0.8</v>
      </c>
      <c r="V11" s="26" t="b">
        <f t="shared" si="7"/>
        <v>1</v>
      </c>
      <c r="W11" s="26" t="b">
        <f t="shared" si="1"/>
        <v>1</v>
      </c>
    </row>
    <row r="12" spans="1:23" ht="36" x14ac:dyDescent="0.25">
      <c r="A12" s="14">
        <v>10</v>
      </c>
      <c r="B12" s="15" t="s">
        <v>56</v>
      </c>
      <c r="C12" s="16" t="s">
        <v>26</v>
      </c>
      <c r="D12" s="28" t="s">
        <v>57</v>
      </c>
      <c r="E12" s="28">
        <v>2606</v>
      </c>
      <c r="F12" s="29" t="s">
        <v>58</v>
      </c>
      <c r="G12" s="14" t="s">
        <v>42</v>
      </c>
      <c r="H12" s="19">
        <v>0.27500000000000002</v>
      </c>
      <c r="I12" s="19">
        <v>0</v>
      </c>
      <c r="J12" s="19">
        <v>0</v>
      </c>
      <c r="K12" s="20">
        <v>5</v>
      </c>
      <c r="L12" s="20">
        <v>0</v>
      </c>
      <c r="M12" s="20">
        <v>0</v>
      </c>
      <c r="N12" s="21" t="s">
        <v>59</v>
      </c>
      <c r="O12" s="30">
        <v>951481.48</v>
      </c>
      <c r="P12" s="22">
        <f t="shared" si="4"/>
        <v>761185</v>
      </c>
      <c r="Q12" s="23">
        <f t="shared" si="5"/>
        <v>190296.47999999998</v>
      </c>
      <c r="R12" s="24">
        <v>0.8</v>
      </c>
      <c r="S12" s="23">
        <f t="shared" si="2"/>
        <v>761185</v>
      </c>
      <c r="T12" s="9" t="b">
        <f t="shared" si="0"/>
        <v>1</v>
      </c>
      <c r="U12" s="25">
        <f t="shared" si="6"/>
        <v>0.8</v>
      </c>
      <c r="V12" s="26" t="b">
        <f t="shared" si="7"/>
        <v>1</v>
      </c>
      <c r="W12" s="26" t="b">
        <f t="shared" si="1"/>
        <v>1</v>
      </c>
    </row>
    <row r="13" spans="1:23" ht="36" x14ac:dyDescent="0.25">
      <c r="A13" s="14">
        <v>11</v>
      </c>
      <c r="B13" s="15" t="s">
        <v>60</v>
      </c>
      <c r="C13" s="16" t="s">
        <v>26</v>
      </c>
      <c r="D13" s="28" t="s">
        <v>57</v>
      </c>
      <c r="E13" s="28">
        <v>2606</v>
      </c>
      <c r="F13" s="29" t="s">
        <v>61</v>
      </c>
      <c r="G13" s="14" t="s">
        <v>48</v>
      </c>
      <c r="H13" s="19">
        <v>0.2</v>
      </c>
      <c r="I13" s="19">
        <v>0</v>
      </c>
      <c r="J13" s="19">
        <v>0</v>
      </c>
      <c r="K13" s="20">
        <v>1</v>
      </c>
      <c r="L13" s="20">
        <v>0</v>
      </c>
      <c r="M13" s="20">
        <v>0</v>
      </c>
      <c r="N13" s="21" t="s">
        <v>59</v>
      </c>
      <c r="O13" s="32">
        <v>484677</v>
      </c>
      <c r="P13" s="22">
        <f t="shared" si="4"/>
        <v>387741</v>
      </c>
      <c r="Q13" s="23">
        <f t="shared" si="5"/>
        <v>96936</v>
      </c>
      <c r="R13" s="24">
        <v>0.8</v>
      </c>
      <c r="S13" s="23">
        <f t="shared" si="2"/>
        <v>387741</v>
      </c>
      <c r="T13" s="9" t="b">
        <f t="shared" si="0"/>
        <v>1</v>
      </c>
      <c r="U13" s="25">
        <f t="shared" si="6"/>
        <v>0.8</v>
      </c>
      <c r="V13" s="26" t="b">
        <f t="shared" si="7"/>
        <v>1</v>
      </c>
      <c r="W13" s="26" t="b">
        <f t="shared" si="1"/>
        <v>1</v>
      </c>
    </row>
    <row r="14" spans="1:23" ht="36" x14ac:dyDescent="0.25">
      <c r="A14" s="14">
        <v>12</v>
      </c>
      <c r="B14" s="15" t="s">
        <v>62</v>
      </c>
      <c r="C14" s="16" t="s">
        <v>26</v>
      </c>
      <c r="D14" s="17" t="s">
        <v>57</v>
      </c>
      <c r="E14" s="17">
        <v>2606</v>
      </c>
      <c r="F14" s="27" t="s">
        <v>63</v>
      </c>
      <c r="G14" s="14" t="s">
        <v>48</v>
      </c>
      <c r="H14" s="19">
        <v>0.11899999999999999</v>
      </c>
      <c r="I14" s="19">
        <v>0</v>
      </c>
      <c r="J14" s="19">
        <v>0</v>
      </c>
      <c r="K14" s="20">
        <v>1</v>
      </c>
      <c r="L14" s="20">
        <v>0</v>
      </c>
      <c r="M14" s="20">
        <v>0</v>
      </c>
      <c r="N14" s="21" t="s">
        <v>59</v>
      </c>
      <c r="O14" s="31">
        <v>342530.62</v>
      </c>
      <c r="P14" s="22">
        <f t="shared" si="4"/>
        <v>274024</v>
      </c>
      <c r="Q14" s="23">
        <f t="shared" si="5"/>
        <v>68506.62</v>
      </c>
      <c r="R14" s="24">
        <v>0.8</v>
      </c>
      <c r="S14" s="23">
        <f t="shared" si="2"/>
        <v>274024</v>
      </c>
      <c r="T14" s="9" t="b">
        <f t="shared" si="0"/>
        <v>1</v>
      </c>
      <c r="U14" s="25">
        <f t="shared" si="6"/>
        <v>0.8</v>
      </c>
      <c r="V14" s="26" t="b">
        <f t="shared" si="7"/>
        <v>1</v>
      </c>
      <c r="W14" s="26" t="b">
        <f t="shared" si="1"/>
        <v>1</v>
      </c>
    </row>
    <row r="15" spans="1:23" ht="48" x14ac:dyDescent="0.25">
      <c r="A15" s="14">
        <v>13</v>
      </c>
      <c r="B15" s="15" t="s">
        <v>64</v>
      </c>
      <c r="C15" s="16" t="s">
        <v>26</v>
      </c>
      <c r="D15" s="17" t="s">
        <v>57</v>
      </c>
      <c r="E15" s="17">
        <v>2606</v>
      </c>
      <c r="F15" s="29" t="s">
        <v>65</v>
      </c>
      <c r="G15" s="14" t="s">
        <v>30</v>
      </c>
      <c r="H15" s="19">
        <v>0.2</v>
      </c>
      <c r="I15" s="19">
        <v>0</v>
      </c>
      <c r="J15" s="19">
        <v>0</v>
      </c>
      <c r="K15" s="20">
        <v>1</v>
      </c>
      <c r="L15" s="20">
        <v>0</v>
      </c>
      <c r="M15" s="20">
        <v>0</v>
      </c>
      <c r="N15" s="21" t="s">
        <v>59</v>
      </c>
      <c r="O15" s="32">
        <v>482668.04</v>
      </c>
      <c r="P15" s="22">
        <f t="shared" si="4"/>
        <v>386134</v>
      </c>
      <c r="Q15" s="23">
        <f t="shared" si="5"/>
        <v>96534.039999999979</v>
      </c>
      <c r="R15" s="24">
        <v>0.8</v>
      </c>
      <c r="S15" s="23">
        <f t="shared" si="2"/>
        <v>386134</v>
      </c>
      <c r="T15" s="9" t="b">
        <f t="shared" si="0"/>
        <v>1</v>
      </c>
      <c r="U15" s="25">
        <f t="shared" si="6"/>
        <v>0.8</v>
      </c>
      <c r="V15" s="26" t="b">
        <f t="shared" si="7"/>
        <v>1</v>
      </c>
      <c r="W15" s="26" t="b">
        <f t="shared" si="1"/>
        <v>1</v>
      </c>
    </row>
    <row r="16" spans="1:23" ht="48" x14ac:dyDescent="0.25">
      <c r="A16" s="14">
        <v>14</v>
      </c>
      <c r="B16" s="15" t="s">
        <v>66</v>
      </c>
      <c r="C16" s="16" t="s">
        <v>26</v>
      </c>
      <c r="D16" s="17" t="s">
        <v>57</v>
      </c>
      <c r="E16" s="17">
        <v>2606</v>
      </c>
      <c r="F16" s="27" t="s">
        <v>67</v>
      </c>
      <c r="G16" s="14" t="s">
        <v>30</v>
      </c>
      <c r="H16" s="19">
        <v>0.2</v>
      </c>
      <c r="I16" s="19">
        <v>0</v>
      </c>
      <c r="J16" s="19">
        <v>0</v>
      </c>
      <c r="K16" s="20">
        <v>1</v>
      </c>
      <c r="L16" s="20">
        <v>0</v>
      </c>
      <c r="M16" s="20">
        <v>0</v>
      </c>
      <c r="N16" s="21" t="s">
        <v>59</v>
      </c>
      <c r="O16" s="31">
        <v>471548.96</v>
      </c>
      <c r="P16" s="22">
        <f t="shared" si="4"/>
        <v>377239</v>
      </c>
      <c r="Q16" s="23">
        <f t="shared" si="5"/>
        <v>94309.960000000021</v>
      </c>
      <c r="R16" s="24">
        <v>0.8</v>
      </c>
      <c r="S16" s="23">
        <f t="shared" si="2"/>
        <v>377239</v>
      </c>
      <c r="T16" s="9" t="b">
        <f t="shared" si="0"/>
        <v>1</v>
      </c>
      <c r="U16" s="25">
        <f t="shared" si="6"/>
        <v>0.8</v>
      </c>
      <c r="V16" s="26" t="b">
        <f t="shared" si="7"/>
        <v>1</v>
      </c>
      <c r="W16" s="26" t="b">
        <f t="shared" si="1"/>
        <v>1</v>
      </c>
    </row>
    <row r="17" spans="1:23" ht="36" x14ac:dyDescent="0.25">
      <c r="A17" s="14">
        <v>15</v>
      </c>
      <c r="B17" s="15" t="s">
        <v>68</v>
      </c>
      <c r="C17" s="16" t="s">
        <v>26</v>
      </c>
      <c r="D17" s="17" t="s">
        <v>57</v>
      </c>
      <c r="E17" s="17">
        <v>2606</v>
      </c>
      <c r="F17" s="33" t="s">
        <v>69</v>
      </c>
      <c r="G17" s="14" t="s">
        <v>36</v>
      </c>
      <c r="H17" s="19">
        <v>0.04</v>
      </c>
      <c r="I17" s="19">
        <v>0</v>
      </c>
      <c r="J17" s="19">
        <v>0</v>
      </c>
      <c r="K17" s="20">
        <v>4</v>
      </c>
      <c r="L17" s="20">
        <v>0</v>
      </c>
      <c r="M17" s="20">
        <v>0</v>
      </c>
      <c r="N17" s="21" t="s">
        <v>59</v>
      </c>
      <c r="O17" s="34">
        <v>556710.11</v>
      </c>
      <c r="P17" s="22">
        <f t="shared" si="4"/>
        <v>445368</v>
      </c>
      <c r="Q17" s="23">
        <f t="shared" si="5"/>
        <v>111342.10999999999</v>
      </c>
      <c r="R17" s="24">
        <v>0.8</v>
      </c>
      <c r="S17" s="23">
        <f t="shared" si="2"/>
        <v>445368</v>
      </c>
      <c r="T17" s="9" t="b">
        <f t="shared" si="0"/>
        <v>1</v>
      </c>
      <c r="U17" s="25">
        <f t="shared" si="6"/>
        <v>0.8</v>
      </c>
      <c r="V17" s="26" t="b">
        <f t="shared" si="7"/>
        <v>1</v>
      </c>
      <c r="W17" s="26" t="b">
        <f t="shared" si="1"/>
        <v>1</v>
      </c>
    </row>
    <row r="18" spans="1:23" ht="36" x14ac:dyDescent="0.25">
      <c r="A18" s="14">
        <v>16</v>
      </c>
      <c r="B18" s="15" t="s">
        <v>70</v>
      </c>
      <c r="C18" s="16" t="s">
        <v>26</v>
      </c>
      <c r="D18" s="17" t="s">
        <v>57</v>
      </c>
      <c r="E18" s="17">
        <v>2606</v>
      </c>
      <c r="F18" s="33" t="s">
        <v>71</v>
      </c>
      <c r="G18" s="14" t="s">
        <v>36</v>
      </c>
      <c r="H18" s="19">
        <v>7.9000000000000001E-2</v>
      </c>
      <c r="I18" s="19">
        <v>0</v>
      </c>
      <c r="J18" s="19">
        <v>0</v>
      </c>
      <c r="K18" s="20">
        <v>1</v>
      </c>
      <c r="L18" s="20">
        <v>0</v>
      </c>
      <c r="M18" s="20">
        <v>0</v>
      </c>
      <c r="N18" s="21" t="s">
        <v>59</v>
      </c>
      <c r="O18" s="34">
        <v>269443.83</v>
      </c>
      <c r="P18" s="22">
        <f t="shared" si="4"/>
        <v>215555</v>
      </c>
      <c r="Q18" s="23">
        <f t="shared" si="5"/>
        <v>53888.830000000016</v>
      </c>
      <c r="R18" s="24">
        <v>0.8</v>
      </c>
      <c r="S18" s="23">
        <f t="shared" si="2"/>
        <v>215555</v>
      </c>
      <c r="T18" s="9" t="b">
        <f t="shared" ref="T18:T79" si="8">P18=SUM(S18:S18)</f>
        <v>1</v>
      </c>
      <c r="U18" s="25">
        <f t="shared" si="6"/>
        <v>0.8</v>
      </c>
      <c r="V18" s="26" t="b">
        <f t="shared" si="7"/>
        <v>1</v>
      </c>
      <c r="W18" s="26" t="b">
        <f t="shared" si="1"/>
        <v>1</v>
      </c>
    </row>
    <row r="19" spans="1:23" ht="36" x14ac:dyDescent="0.25">
      <c r="A19" s="14">
        <v>17</v>
      </c>
      <c r="B19" s="15" t="s">
        <v>72</v>
      </c>
      <c r="C19" s="16" t="s">
        <v>26</v>
      </c>
      <c r="D19" s="17" t="s">
        <v>57</v>
      </c>
      <c r="E19" s="17">
        <v>2606</v>
      </c>
      <c r="F19" s="33" t="s">
        <v>73</v>
      </c>
      <c r="G19" s="14" t="s">
        <v>30</v>
      </c>
      <c r="H19" s="19">
        <v>0.14599999999999999</v>
      </c>
      <c r="I19" s="19">
        <v>0</v>
      </c>
      <c r="J19" s="19">
        <v>0</v>
      </c>
      <c r="K19" s="20">
        <v>1</v>
      </c>
      <c r="L19" s="20">
        <v>0</v>
      </c>
      <c r="M19" s="20">
        <v>0</v>
      </c>
      <c r="N19" s="21" t="s">
        <v>59</v>
      </c>
      <c r="O19" s="34">
        <v>424613.57</v>
      </c>
      <c r="P19" s="22">
        <f t="shared" si="4"/>
        <v>339690</v>
      </c>
      <c r="Q19" s="23">
        <f t="shared" si="5"/>
        <v>84923.57</v>
      </c>
      <c r="R19" s="24">
        <v>0.8</v>
      </c>
      <c r="S19" s="23">
        <f t="shared" si="2"/>
        <v>339690</v>
      </c>
      <c r="T19" s="9" t="b">
        <f t="shared" si="8"/>
        <v>1</v>
      </c>
      <c r="U19" s="25">
        <f t="shared" si="6"/>
        <v>0.8</v>
      </c>
      <c r="V19" s="26" t="b">
        <f t="shared" si="7"/>
        <v>1</v>
      </c>
      <c r="W19" s="26" t="b">
        <f t="shared" si="1"/>
        <v>1</v>
      </c>
    </row>
    <row r="20" spans="1:23" ht="48" x14ac:dyDescent="0.25">
      <c r="A20" s="14">
        <v>18</v>
      </c>
      <c r="B20" s="15" t="s">
        <v>74</v>
      </c>
      <c r="C20" s="16" t="s">
        <v>26</v>
      </c>
      <c r="D20" s="17" t="s">
        <v>57</v>
      </c>
      <c r="E20" s="17">
        <v>2606</v>
      </c>
      <c r="F20" s="33" t="s">
        <v>75</v>
      </c>
      <c r="G20" s="14" t="s">
        <v>30</v>
      </c>
      <c r="H20" s="19">
        <v>0.33200000000000002</v>
      </c>
      <c r="I20" s="19">
        <v>0</v>
      </c>
      <c r="J20" s="19">
        <v>0</v>
      </c>
      <c r="K20" s="20">
        <v>4</v>
      </c>
      <c r="L20" s="20">
        <v>0</v>
      </c>
      <c r="M20" s="20">
        <v>0</v>
      </c>
      <c r="N20" s="21" t="s">
        <v>59</v>
      </c>
      <c r="O20" s="34">
        <v>1153042.77</v>
      </c>
      <c r="P20" s="22">
        <f t="shared" si="4"/>
        <v>922434</v>
      </c>
      <c r="Q20" s="23">
        <f t="shared" si="5"/>
        <v>230608.77000000002</v>
      </c>
      <c r="R20" s="24">
        <v>0.8</v>
      </c>
      <c r="S20" s="23">
        <f t="shared" si="2"/>
        <v>922434</v>
      </c>
      <c r="T20" s="9" t="b">
        <f t="shared" si="8"/>
        <v>1</v>
      </c>
      <c r="U20" s="25">
        <f t="shared" si="6"/>
        <v>0.8</v>
      </c>
      <c r="V20" s="26" t="b">
        <f t="shared" si="7"/>
        <v>1</v>
      </c>
      <c r="W20" s="26" t="b">
        <f t="shared" si="1"/>
        <v>1</v>
      </c>
    </row>
    <row r="21" spans="1:23" ht="36" x14ac:dyDescent="0.25">
      <c r="A21" s="14">
        <v>19</v>
      </c>
      <c r="B21" s="15" t="s">
        <v>76</v>
      </c>
      <c r="C21" s="16" t="s">
        <v>26</v>
      </c>
      <c r="D21" s="35" t="s">
        <v>33</v>
      </c>
      <c r="E21" s="35">
        <v>2609</v>
      </c>
      <c r="F21" s="33" t="s">
        <v>77</v>
      </c>
      <c r="G21" s="14" t="s">
        <v>48</v>
      </c>
      <c r="H21" s="19">
        <v>0.03</v>
      </c>
      <c r="I21" s="19">
        <v>0</v>
      </c>
      <c r="J21" s="19">
        <v>0</v>
      </c>
      <c r="K21" s="20">
        <v>4</v>
      </c>
      <c r="L21" s="20">
        <v>0</v>
      </c>
      <c r="M21" s="20">
        <v>0</v>
      </c>
      <c r="N21" s="21" t="s">
        <v>31</v>
      </c>
      <c r="O21" s="34">
        <v>851135.98</v>
      </c>
      <c r="P21" s="22">
        <f t="shared" si="4"/>
        <v>680908</v>
      </c>
      <c r="Q21" s="23">
        <f t="shared" si="5"/>
        <v>170227.97999999998</v>
      </c>
      <c r="R21" s="24">
        <v>0.8</v>
      </c>
      <c r="S21" s="23">
        <f t="shared" si="2"/>
        <v>680908</v>
      </c>
      <c r="T21" s="9" t="b">
        <f t="shared" si="8"/>
        <v>1</v>
      </c>
      <c r="U21" s="25">
        <f t="shared" si="6"/>
        <v>0.8</v>
      </c>
      <c r="V21" s="26" t="b">
        <f t="shared" si="7"/>
        <v>1</v>
      </c>
      <c r="W21" s="26" t="b">
        <f t="shared" si="1"/>
        <v>1</v>
      </c>
    </row>
    <row r="22" spans="1:23" ht="30" customHeight="1" x14ac:dyDescent="0.25">
      <c r="A22" s="14">
        <v>20</v>
      </c>
      <c r="B22" s="15" t="s">
        <v>78</v>
      </c>
      <c r="C22" s="16" t="s">
        <v>26</v>
      </c>
      <c r="D22" s="35" t="s">
        <v>33</v>
      </c>
      <c r="E22" s="35">
        <v>2609</v>
      </c>
      <c r="F22" s="33" t="s">
        <v>79</v>
      </c>
      <c r="G22" s="14" t="s">
        <v>42</v>
      </c>
      <c r="H22" s="19">
        <v>0.1</v>
      </c>
      <c r="I22" s="19">
        <v>0</v>
      </c>
      <c r="J22" s="19">
        <v>0</v>
      </c>
      <c r="K22" s="20">
        <v>1</v>
      </c>
      <c r="L22" s="20">
        <v>0</v>
      </c>
      <c r="M22" s="20">
        <v>0</v>
      </c>
      <c r="N22" s="21" t="s">
        <v>31</v>
      </c>
      <c r="O22" s="34">
        <v>801426.06</v>
      </c>
      <c r="P22" s="22">
        <f t="shared" si="4"/>
        <v>641140</v>
      </c>
      <c r="Q22" s="23">
        <f t="shared" si="5"/>
        <v>160286.06000000006</v>
      </c>
      <c r="R22" s="24">
        <v>0.8</v>
      </c>
      <c r="S22" s="23">
        <f t="shared" si="2"/>
        <v>641140</v>
      </c>
      <c r="T22" s="9" t="b">
        <f t="shared" si="8"/>
        <v>1</v>
      </c>
      <c r="U22" s="25">
        <f t="shared" si="6"/>
        <v>0.8</v>
      </c>
      <c r="V22" s="26" t="b">
        <f t="shared" si="7"/>
        <v>1</v>
      </c>
      <c r="W22" s="26" t="b">
        <f t="shared" si="1"/>
        <v>1</v>
      </c>
    </row>
    <row r="23" spans="1:23" ht="30" customHeight="1" x14ac:dyDescent="0.25">
      <c r="A23" s="14">
        <v>21</v>
      </c>
      <c r="B23" s="15" t="s">
        <v>80</v>
      </c>
      <c r="C23" s="16" t="s">
        <v>26</v>
      </c>
      <c r="D23" s="35" t="s">
        <v>33</v>
      </c>
      <c r="E23" s="35">
        <v>2609</v>
      </c>
      <c r="F23" s="33" t="s">
        <v>81</v>
      </c>
      <c r="G23" s="14" t="s">
        <v>42</v>
      </c>
      <c r="H23" s="19">
        <v>0</v>
      </c>
      <c r="I23" s="19">
        <v>0</v>
      </c>
      <c r="J23" s="19">
        <v>0</v>
      </c>
      <c r="K23" s="20">
        <v>1</v>
      </c>
      <c r="L23" s="20">
        <v>0</v>
      </c>
      <c r="M23" s="20">
        <v>0</v>
      </c>
      <c r="N23" s="21" t="s">
        <v>31</v>
      </c>
      <c r="O23" s="34">
        <v>349012.46</v>
      </c>
      <c r="P23" s="22">
        <f t="shared" si="4"/>
        <v>279209</v>
      </c>
      <c r="Q23" s="23">
        <f t="shared" si="5"/>
        <v>69803.460000000021</v>
      </c>
      <c r="R23" s="24">
        <v>0.8</v>
      </c>
      <c r="S23" s="23">
        <f t="shared" si="2"/>
        <v>279209</v>
      </c>
      <c r="T23" s="9" t="b">
        <f t="shared" si="8"/>
        <v>1</v>
      </c>
      <c r="U23" s="25">
        <f t="shared" si="6"/>
        <v>0.8</v>
      </c>
      <c r="V23" s="26" t="b">
        <f t="shared" si="7"/>
        <v>1</v>
      </c>
      <c r="W23" s="26" t="b">
        <f t="shared" si="1"/>
        <v>1</v>
      </c>
    </row>
    <row r="24" spans="1:23" ht="30" customHeight="1" x14ac:dyDescent="0.25">
      <c r="A24" s="14">
        <v>22</v>
      </c>
      <c r="B24" s="15" t="s">
        <v>82</v>
      </c>
      <c r="C24" s="16" t="s">
        <v>26</v>
      </c>
      <c r="D24" s="35" t="s">
        <v>83</v>
      </c>
      <c r="E24" s="35">
        <v>2605</v>
      </c>
      <c r="F24" s="33" t="s">
        <v>84</v>
      </c>
      <c r="G24" s="14" t="s">
        <v>42</v>
      </c>
      <c r="H24" s="19">
        <v>1.2E-2</v>
      </c>
      <c r="I24" s="19">
        <v>0</v>
      </c>
      <c r="J24" s="19">
        <v>0</v>
      </c>
      <c r="K24" s="20">
        <v>1</v>
      </c>
      <c r="L24" s="20">
        <v>0</v>
      </c>
      <c r="M24" s="20">
        <v>0</v>
      </c>
      <c r="N24" s="21" t="s">
        <v>85</v>
      </c>
      <c r="O24" s="34">
        <v>40941</v>
      </c>
      <c r="P24" s="22">
        <f t="shared" si="4"/>
        <v>32752</v>
      </c>
      <c r="Q24" s="23">
        <f t="shared" si="5"/>
        <v>8189</v>
      </c>
      <c r="R24" s="24">
        <v>0.8</v>
      </c>
      <c r="S24" s="23">
        <f t="shared" si="2"/>
        <v>32752</v>
      </c>
      <c r="T24" s="9" t="b">
        <f t="shared" si="8"/>
        <v>1</v>
      </c>
      <c r="U24" s="25">
        <f t="shared" si="6"/>
        <v>0.8</v>
      </c>
      <c r="V24" s="26" t="b">
        <f t="shared" si="7"/>
        <v>1</v>
      </c>
      <c r="W24" s="26" t="b">
        <f t="shared" si="1"/>
        <v>1</v>
      </c>
    </row>
    <row r="25" spans="1:23" ht="30" customHeight="1" x14ac:dyDescent="0.25">
      <c r="A25" s="14">
        <v>23</v>
      </c>
      <c r="B25" s="15" t="s">
        <v>86</v>
      </c>
      <c r="C25" s="16" t="s">
        <v>26</v>
      </c>
      <c r="D25" s="35" t="s">
        <v>83</v>
      </c>
      <c r="E25" s="35">
        <v>2605</v>
      </c>
      <c r="F25" s="33" t="s">
        <v>87</v>
      </c>
      <c r="G25" s="14" t="s">
        <v>42</v>
      </c>
      <c r="H25" s="19">
        <v>0.1</v>
      </c>
      <c r="I25" s="19">
        <v>0</v>
      </c>
      <c r="J25" s="19">
        <v>0</v>
      </c>
      <c r="K25" s="20">
        <v>1</v>
      </c>
      <c r="L25" s="20">
        <v>0</v>
      </c>
      <c r="M25" s="20">
        <v>0</v>
      </c>
      <c r="N25" s="21" t="s">
        <v>85</v>
      </c>
      <c r="O25" s="34">
        <v>87769</v>
      </c>
      <c r="P25" s="22">
        <f t="shared" si="4"/>
        <v>70215</v>
      </c>
      <c r="Q25" s="23">
        <f t="shared" si="5"/>
        <v>17554</v>
      </c>
      <c r="R25" s="24">
        <v>0.8</v>
      </c>
      <c r="S25" s="23">
        <f t="shared" si="2"/>
        <v>70215</v>
      </c>
      <c r="T25" s="9" t="b">
        <f t="shared" si="8"/>
        <v>1</v>
      </c>
      <c r="U25" s="25">
        <f t="shared" si="6"/>
        <v>0.8</v>
      </c>
      <c r="V25" s="26" t="b">
        <f t="shared" si="7"/>
        <v>1</v>
      </c>
      <c r="W25" s="26" t="b">
        <f t="shared" si="1"/>
        <v>1</v>
      </c>
    </row>
    <row r="26" spans="1:23" ht="30" customHeight="1" x14ac:dyDescent="0.25">
      <c r="A26" s="14">
        <v>24</v>
      </c>
      <c r="B26" s="15" t="s">
        <v>88</v>
      </c>
      <c r="C26" s="16" t="s">
        <v>26</v>
      </c>
      <c r="D26" s="35" t="s">
        <v>83</v>
      </c>
      <c r="E26" s="35">
        <v>2605</v>
      </c>
      <c r="F26" s="33" t="s">
        <v>89</v>
      </c>
      <c r="G26" s="14" t="s">
        <v>42</v>
      </c>
      <c r="H26" s="19">
        <v>0</v>
      </c>
      <c r="I26" s="19">
        <v>0</v>
      </c>
      <c r="J26" s="19">
        <v>0</v>
      </c>
      <c r="K26" s="20">
        <v>1</v>
      </c>
      <c r="L26" s="20">
        <v>0</v>
      </c>
      <c r="M26" s="20">
        <v>0</v>
      </c>
      <c r="N26" s="21" t="s">
        <v>85</v>
      </c>
      <c r="O26" s="34">
        <v>31851</v>
      </c>
      <c r="P26" s="22">
        <f t="shared" si="4"/>
        <v>25480</v>
      </c>
      <c r="Q26" s="23">
        <f t="shared" si="5"/>
        <v>6371</v>
      </c>
      <c r="R26" s="24">
        <v>0.8</v>
      </c>
      <c r="S26" s="23">
        <f t="shared" si="2"/>
        <v>25480</v>
      </c>
      <c r="T26" s="9" t="b">
        <f t="shared" si="8"/>
        <v>1</v>
      </c>
      <c r="U26" s="25">
        <f t="shared" si="6"/>
        <v>0.8</v>
      </c>
      <c r="V26" s="26" t="b">
        <f t="shared" si="7"/>
        <v>1</v>
      </c>
      <c r="W26" s="26" t="b">
        <f t="shared" si="1"/>
        <v>1</v>
      </c>
    </row>
    <row r="27" spans="1:23" ht="30" customHeight="1" x14ac:dyDescent="0.25">
      <c r="A27" s="14">
        <v>25</v>
      </c>
      <c r="B27" s="15" t="s">
        <v>90</v>
      </c>
      <c r="C27" s="16" t="s">
        <v>26</v>
      </c>
      <c r="D27" s="35" t="s">
        <v>27</v>
      </c>
      <c r="E27" s="35">
        <v>2604</v>
      </c>
      <c r="F27" s="33" t="s">
        <v>91</v>
      </c>
      <c r="G27" s="14" t="s">
        <v>92</v>
      </c>
      <c r="H27" s="19">
        <v>0.86299999999999999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21" t="s">
        <v>31</v>
      </c>
      <c r="O27" s="34">
        <v>552838.40000000002</v>
      </c>
      <c r="P27" s="22">
        <f t="shared" si="4"/>
        <v>442270</v>
      </c>
      <c r="Q27" s="23">
        <f t="shared" si="5"/>
        <v>110568.40000000002</v>
      </c>
      <c r="R27" s="24">
        <v>0.8</v>
      </c>
      <c r="S27" s="23">
        <f t="shared" si="2"/>
        <v>442270</v>
      </c>
      <c r="T27" s="9" t="b">
        <f t="shared" si="8"/>
        <v>1</v>
      </c>
      <c r="U27" s="25">
        <f t="shared" si="6"/>
        <v>0.8</v>
      </c>
      <c r="V27" s="26" t="b">
        <f t="shared" si="7"/>
        <v>1</v>
      </c>
      <c r="W27" s="26" t="b">
        <f t="shared" si="1"/>
        <v>1</v>
      </c>
    </row>
    <row r="28" spans="1:23" ht="24" x14ac:dyDescent="0.25">
      <c r="A28" s="14">
        <v>26</v>
      </c>
      <c r="B28" s="15" t="s">
        <v>93</v>
      </c>
      <c r="C28" s="16" t="s">
        <v>26</v>
      </c>
      <c r="D28" s="35" t="s">
        <v>27</v>
      </c>
      <c r="E28" s="35">
        <v>2604</v>
      </c>
      <c r="F28" s="33" t="s">
        <v>94</v>
      </c>
      <c r="G28" s="14" t="s">
        <v>48</v>
      </c>
      <c r="H28" s="19">
        <v>0.63400000000000001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21" t="s">
        <v>31</v>
      </c>
      <c r="O28" s="34">
        <v>1481626.72</v>
      </c>
      <c r="P28" s="22">
        <f t="shared" si="4"/>
        <v>1185301</v>
      </c>
      <c r="Q28" s="23">
        <f t="shared" si="5"/>
        <v>296325.71999999997</v>
      </c>
      <c r="R28" s="24">
        <v>0.8</v>
      </c>
      <c r="S28" s="23">
        <f t="shared" si="2"/>
        <v>1185301</v>
      </c>
      <c r="T28" s="9" t="b">
        <f t="shared" si="8"/>
        <v>1</v>
      </c>
      <c r="U28" s="25">
        <f t="shared" si="6"/>
        <v>0.8</v>
      </c>
      <c r="V28" s="26" t="b">
        <f t="shared" si="7"/>
        <v>1</v>
      </c>
      <c r="W28" s="26" t="b">
        <f t="shared" si="1"/>
        <v>1</v>
      </c>
    </row>
    <row r="29" spans="1:23" ht="36" x14ac:dyDescent="0.25">
      <c r="A29" s="14">
        <v>27</v>
      </c>
      <c r="B29" s="15" t="s">
        <v>95</v>
      </c>
      <c r="C29" s="16" t="s">
        <v>26</v>
      </c>
      <c r="D29" s="35" t="s">
        <v>57</v>
      </c>
      <c r="E29" s="35">
        <v>2606</v>
      </c>
      <c r="F29" s="33" t="s">
        <v>96</v>
      </c>
      <c r="G29" s="14" t="s">
        <v>48</v>
      </c>
      <c r="H29" s="19">
        <v>0.2</v>
      </c>
      <c r="I29" s="19">
        <v>0</v>
      </c>
      <c r="J29" s="19">
        <v>0</v>
      </c>
      <c r="K29" s="20">
        <v>1</v>
      </c>
      <c r="L29" s="20">
        <v>0</v>
      </c>
      <c r="M29" s="20">
        <v>0</v>
      </c>
      <c r="N29" s="21" t="s">
        <v>97</v>
      </c>
      <c r="O29" s="34">
        <v>473812.41</v>
      </c>
      <c r="P29" s="22">
        <f t="shared" si="4"/>
        <v>379049</v>
      </c>
      <c r="Q29" s="23">
        <f t="shared" si="5"/>
        <v>94763.409999999974</v>
      </c>
      <c r="R29" s="24">
        <v>0.8</v>
      </c>
      <c r="S29" s="23">
        <f t="shared" si="2"/>
        <v>379049</v>
      </c>
      <c r="T29" s="9" t="b">
        <f t="shared" si="8"/>
        <v>1</v>
      </c>
      <c r="U29" s="25">
        <f t="shared" si="6"/>
        <v>0.8</v>
      </c>
      <c r="V29" s="26" t="b">
        <f t="shared" si="7"/>
        <v>1</v>
      </c>
      <c r="W29" s="26" t="b">
        <f t="shared" si="1"/>
        <v>1</v>
      </c>
    </row>
    <row r="30" spans="1:23" ht="30" customHeight="1" x14ac:dyDescent="0.25">
      <c r="A30" s="14">
        <v>28</v>
      </c>
      <c r="B30" s="15" t="s">
        <v>98</v>
      </c>
      <c r="C30" s="16" t="s">
        <v>26</v>
      </c>
      <c r="D30" s="35" t="s">
        <v>99</v>
      </c>
      <c r="E30" s="35">
        <v>2602</v>
      </c>
      <c r="F30" s="33" t="s">
        <v>100</v>
      </c>
      <c r="G30" s="14" t="s">
        <v>42</v>
      </c>
      <c r="H30" s="19">
        <v>0</v>
      </c>
      <c r="I30" s="19">
        <v>0</v>
      </c>
      <c r="J30" s="19">
        <v>0</v>
      </c>
      <c r="K30" s="20">
        <v>1</v>
      </c>
      <c r="L30" s="20">
        <v>0</v>
      </c>
      <c r="M30" s="20">
        <v>0</v>
      </c>
      <c r="N30" s="21" t="s">
        <v>101</v>
      </c>
      <c r="O30" s="34">
        <v>124608.36</v>
      </c>
      <c r="P30" s="22">
        <f t="shared" si="4"/>
        <v>99686</v>
      </c>
      <c r="Q30" s="23">
        <f t="shared" si="5"/>
        <v>24922.36</v>
      </c>
      <c r="R30" s="24">
        <v>0.8</v>
      </c>
      <c r="S30" s="23">
        <f t="shared" si="2"/>
        <v>99686</v>
      </c>
      <c r="T30" s="9" t="b">
        <f t="shared" si="8"/>
        <v>1</v>
      </c>
      <c r="U30" s="25">
        <f t="shared" si="6"/>
        <v>0.8</v>
      </c>
      <c r="V30" s="26" t="b">
        <f t="shared" si="7"/>
        <v>1</v>
      </c>
      <c r="W30" s="26" t="b">
        <f t="shared" si="1"/>
        <v>1</v>
      </c>
    </row>
    <row r="31" spans="1:23" ht="30" customHeight="1" x14ac:dyDescent="0.25">
      <c r="A31" s="14">
        <v>29</v>
      </c>
      <c r="B31" s="15" t="s">
        <v>102</v>
      </c>
      <c r="C31" s="16" t="s">
        <v>26</v>
      </c>
      <c r="D31" s="35" t="s">
        <v>99</v>
      </c>
      <c r="E31" s="35">
        <v>2602</v>
      </c>
      <c r="F31" s="33" t="s">
        <v>103</v>
      </c>
      <c r="G31" s="14" t="s">
        <v>42</v>
      </c>
      <c r="H31" s="19">
        <v>0</v>
      </c>
      <c r="I31" s="19">
        <v>0</v>
      </c>
      <c r="J31" s="19">
        <v>0</v>
      </c>
      <c r="K31" s="20">
        <v>1</v>
      </c>
      <c r="L31" s="20">
        <v>0</v>
      </c>
      <c r="M31" s="20">
        <v>0</v>
      </c>
      <c r="N31" s="21" t="s">
        <v>101</v>
      </c>
      <c r="O31" s="34">
        <v>110602.09</v>
      </c>
      <c r="P31" s="22">
        <f t="shared" si="4"/>
        <v>88481</v>
      </c>
      <c r="Q31" s="23">
        <f t="shared" si="5"/>
        <v>22121.089999999997</v>
      </c>
      <c r="R31" s="24">
        <v>0.8</v>
      </c>
      <c r="S31" s="23">
        <f t="shared" si="2"/>
        <v>88481</v>
      </c>
      <c r="T31" s="9" t="b">
        <f t="shared" si="8"/>
        <v>1</v>
      </c>
      <c r="U31" s="25">
        <f t="shared" si="6"/>
        <v>0.8</v>
      </c>
      <c r="V31" s="26" t="b">
        <f t="shared" si="7"/>
        <v>1</v>
      </c>
      <c r="W31" s="26" t="b">
        <f t="shared" si="1"/>
        <v>1</v>
      </c>
    </row>
    <row r="32" spans="1:23" ht="36" x14ac:dyDescent="0.25">
      <c r="A32" s="14">
        <v>30</v>
      </c>
      <c r="B32" s="15" t="s">
        <v>104</v>
      </c>
      <c r="C32" s="16" t="s">
        <v>26</v>
      </c>
      <c r="D32" s="35" t="s">
        <v>105</v>
      </c>
      <c r="E32" s="35">
        <v>2611</v>
      </c>
      <c r="F32" s="33" t="s">
        <v>106</v>
      </c>
      <c r="G32" s="14" t="s">
        <v>42</v>
      </c>
      <c r="H32" s="19">
        <v>0.08</v>
      </c>
      <c r="I32" s="19">
        <v>0</v>
      </c>
      <c r="J32" s="19">
        <v>0</v>
      </c>
      <c r="K32" s="20">
        <v>1</v>
      </c>
      <c r="L32" s="20">
        <v>0</v>
      </c>
      <c r="M32" s="20">
        <v>1</v>
      </c>
      <c r="N32" s="21" t="s">
        <v>107</v>
      </c>
      <c r="O32" s="34">
        <v>320000</v>
      </c>
      <c r="P32" s="22">
        <f t="shared" si="4"/>
        <v>256000</v>
      </c>
      <c r="Q32" s="23">
        <f t="shared" si="5"/>
        <v>64000</v>
      </c>
      <c r="R32" s="24">
        <v>0.8</v>
      </c>
      <c r="S32" s="23">
        <f t="shared" si="2"/>
        <v>256000</v>
      </c>
      <c r="T32" s="9" t="b">
        <f t="shared" si="8"/>
        <v>1</v>
      </c>
      <c r="U32" s="25">
        <f t="shared" si="6"/>
        <v>0.8</v>
      </c>
      <c r="V32" s="26" t="b">
        <f t="shared" si="7"/>
        <v>1</v>
      </c>
      <c r="W32" s="26" t="b">
        <f t="shared" si="1"/>
        <v>1</v>
      </c>
    </row>
    <row r="33" spans="1:23" ht="36" x14ac:dyDescent="0.25">
      <c r="A33" s="14">
        <v>31</v>
      </c>
      <c r="B33" s="15" t="s">
        <v>108</v>
      </c>
      <c r="C33" s="16" t="s">
        <v>26</v>
      </c>
      <c r="D33" s="35" t="s">
        <v>109</v>
      </c>
      <c r="E33" s="35">
        <v>2601</v>
      </c>
      <c r="F33" s="33" t="s">
        <v>110</v>
      </c>
      <c r="G33" s="14" t="s">
        <v>42</v>
      </c>
      <c r="H33" s="19">
        <v>4.4999999999999998E-2</v>
      </c>
      <c r="I33" s="19">
        <v>0</v>
      </c>
      <c r="J33" s="19">
        <v>0</v>
      </c>
      <c r="K33" s="20">
        <v>1</v>
      </c>
      <c r="L33" s="20">
        <v>0</v>
      </c>
      <c r="M33" s="20">
        <v>1</v>
      </c>
      <c r="N33" s="21" t="s">
        <v>111</v>
      </c>
      <c r="O33" s="34">
        <v>175108.71</v>
      </c>
      <c r="P33" s="22">
        <f t="shared" si="4"/>
        <v>140086</v>
      </c>
      <c r="Q33" s="23">
        <f t="shared" si="5"/>
        <v>35022.709999999992</v>
      </c>
      <c r="R33" s="24">
        <v>0.8</v>
      </c>
      <c r="S33" s="23">
        <f t="shared" si="2"/>
        <v>140086</v>
      </c>
      <c r="T33" s="9" t="b">
        <f t="shared" si="8"/>
        <v>1</v>
      </c>
      <c r="U33" s="25">
        <f t="shared" si="6"/>
        <v>0.8</v>
      </c>
      <c r="V33" s="26" t="b">
        <f t="shared" si="7"/>
        <v>1</v>
      </c>
      <c r="W33" s="26" t="b">
        <f t="shared" si="1"/>
        <v>1</v>
      </c>
    </row>
    <row r="34" spans="1:23" ht="36" x14ac:dyDescent="0.25">
      <c r="A34" s="14">
        <v>32</v>
      </c>
      <c r="B34" s="15" t="s">
        <v>112</v>
      </c>
      <c r="C34" s="16" t="s">
        <v>26</v>
      </c>
      <c r="D34" s="35" t="s">
        <v>83</v>
      </c>
      <c r="E34" s="35">
        <v>2605</v>
      </c>
      <c r="F34" s="33" t="s">
        <v>113</v>
      </c>
      <c r="G34" s="14" t="s">
        <v>42</v>
      </c>
      <c r="H34" s="19">
        <v>0</v>
      </c>
      <c r="I34" s="19">
        <v>0</v>
      </c>
      <c r="J34" s="19">
        <v>0</v>
      </c>
      <c r="K34" s="20">
        <v>1</v>
      </c>
      <c r="L34" s="20">
        <v>0</v>
      </c>
      <c r="M34" s="20">
        <v>0</v>
      </c>
      <c r="N34" s="21" t="s">
        <v>85</v>
      </c>
      <c r="O34" s="34">
        <v>249770</v>
      </c>
      <c r="P34" s="22">
        <f t="shared" si="4"/>
        <v>199816</v>
      </c>
      <c r="Q34" s="23">
        <f t="shared" si="5"/>
        <v>49954</v>
      </c>
      <c r="R34" s="24">
        <v>0.8</v>
      </c>
      <c r="S34" s="23">
        <f t="shared" si="2"/>
        <v>199816</v>
      </c>
      <c r="T34" s="9" t="b">
        <f t="shared" si="8"/>
        <v>1</v>
      </c>
      <c r="U34" s="25">
        <f t="shared" si="6"/>
        <v>0.8</v>
      </c>
      <c r="V34" s="26" t="b">
        <f t="shared" si="7"/>
        <v>1</v>
      </c>
      <c r="W34" s="26" t="b">
        <f t="shared" si="1"/>
        <v>1</v>
      </c>
    </row>
    <row r="35" spans="1:23" ht="36" x14ac:dyDescent="0.25">
      <c r="A35" s="14">
        <v>33</v>
      </c>
      <c r="B35" s="15" t="s">
        <v>114</v>
      </c>
      <c r="C35" s="16" t="s">
        <v>26</v>
      </c>
      <c r="D35" s="35" t="s">
        <v>83</v>
      </c>
      <c r="E35" s="35">
        <v>2605</v>
      </c>
      <c r="F35" s="33" t="s">
        <v>115</v>
      </c>
      <c r="G35" s="14" t="s">
        <v>42</v>
      </c>
      <c r="H35" s="19">
        <v>0</v>
      </c>
      <c r="I35" s="19">
        <v>0</v>
      </c>
      <c r="J35" s="19">
        <v>0</v>
      </c>
      <c r="K35" s="20">
        <v>1</v>
      </c>
      <c r="L35" s="20">
        <v>0</v>
      </c>
      <c r="M35" s="20">
        <v>0</v>
      </c>
      <c r="N35" s="21" t="s">
        <v>85</v>
      </c>
      <c r="O35" s="34">
        <v>327975</v>
      </c>
      <c r="P35" s="22">
        <f t="shared" si="4"/>
        <v>262380</v>
      </c>
      <c r="Q35" s="23">
        <f t="shared" si="5"/>
        <v>65595</v>
      </c>
      <c r="R35" s="24">
        <v>0.8</v>
      </c>
      <c r="S35" s="23">
        <f t="shared" si="2"/>
        <v>262380</v>
      </c>
      <c r="T35" s="9" t="b">
        <f t="shared" si="8"/>
        <v>1</v>
      </c>
      <c r="U35" s="25">
        <f t="shared" si="6"/>
        <v>0.8</v>
      </c>
      <c r="V35" s="26" t="b">
        <f t="shared" si="7"/>
        <v>1</v>
      </c>
      <c r="W35" s="26" t="b">
        <f t="shared" si="1"/>
        <v>1</v>
      </c>
    </row>
    <row r="36" spans="1:23" ht="30" customHeight="1" x14ac:dyDescent="0.25">
      <c r="A36" s="14">
        <v>34</v>
      </c>
      <c r="B36" s="15" t="s">
        <v>116</v>
      </c>
      <c r="C36" s="16" t="s">
        <v>26</v>
      </c>
      <c r="D36" s="35" t="s">
        <v>83</v>
      </c>
      <c r="E36" s="35">
        <v>2605</v>
      </c>
      <c r="F36" s="33" t="s">
        <v>117</v>
      </c>
      <c r="G36" s="14" t="s">
        <v>42</v>
      </c>
      <c r="H36" s="19">
        <v>0</v>
      </c>
      <c r="I36" s="19">
        <v>0</v>
      </c>
      <c r="J36" s="19">
        <v>0</v>
      </c>
      <c r="K36" s="20">
        <v>1</v>
      </c>
      <c r="L36" s="20">
        <v>0</v>
      </c>
      <c r="M36" s="20">
        <v>0</v>
      </c>
      <c r="N36" s="21" t="s">
        <v>85</v>
      </c>
      <c r="O36" s="34">
        <v>34889</v>
      </c>
      <c r="P36" s="22">
        <f t="shared" si="4"/>
        <v>27911</v>
      </c>
      <c r="Q36" s="23">
        <f t="shared" si="5"/>
        <v>6978</v>
      </c>
      <c r="R36" s="24">
        <v>0.8</v>
      </c>
      <c r="S36" s="23">
        <f t="shared" si="2"/>
        <v>27911</v>
      </c>
      <c r="T36" s="9" t="b">
        <f t="shared" si="8"/>
        <v>1</v>
      </c>
      <c r="U36" s="25">
        <f t="shared" si="6"/>
        <v>0.8</v>
      </c>
      <c r="V36" s="26" t="b">
        <f t="shared" si="7"/>
        <v>1</v>
      </c>
      <c r="W36" s="26" t="b">
        <f t="shared" si="1"/>
        <v>1</v>
      </c>
    </row>
    <row r="37" spans="1:23" ht="24" x14ac:dyDescent="0.25">
      <c r="A37" s="14">
        <v>35</v>
      </c>
      <c r="B37" s="15" t="s">
        <v>118</v>
      </c>
      <c r="C37" s="16" t="s">
        <v>26</v>
      </c>
      <c r="D37" s="35" t="s">
        <v>83</v>
      </c>
      <c r="E37" s="35">
        <v>2605</v>
      </c>
      <c r="F37" s="33" t="s">
        <v>119</v>
      </c>
      <c r="G37" s="14" t="s">
        <v>42</v>
      </c>
      <c r="H37" s="19">
        <v>0</v>
      </c>
      <c r="I37" s="19">
        <v>0</v>
      </c>
      <c r="J37" s="19">
        <v>0</v>
      </c>
      <c r="K37" s="20">
        <v>1</v>
      </c>
      <c r="L37" s="20">
        <v>0</v>
      </c>
      <c r="M37" s="20">
        <v>0</v>
      </c>
      <c r="N37" s="21" t="s">
        <v>85</v>
      </c>
      <c r="O37" s="34">
        <v>33393</v>
      </c>
      <c r="P37" s="22">
        <f t="shared" si="4"/>
        <v>26714</v>
      </c>
      <c r="Q37" s="23">
        <f t="shared" si="5"/>
        <v>6679</v>
      </c>
      <c r="R37" s="24">
        <v>0.8</v>
      </c>
      <c r="S37" s="23">
        <f t="shared" si="2"/>
        <v>26714</v>
      </c>
      <c r="T37" s="9" t="b">
        <f t="shared" si="8"/>
        <v>1</v>
      </c>
      <c r="U37" s="25">
        <f t="shared" si="6"/>
        <v>0.8</v>
      </c>
      <c r="V37" s="26" t="b">
        <f t="shared" si="7"/>
        <v>1</v>
      </c>
      <c r="W37" s="26" t="b">
        <f t="shared" si="1"/>
        <v>1</v>
      </c>
    </row>
    <row r="38" spans="1:23" ht="24" x14ac:dyDescent="0.25">
      <c r="A38" s="14">
        <v>36</v>
      </c>
      <c r="B38" s="15" t="s">
        <v>120</v>
      </c>
      <c r="C38" s="16" t="s">
        <v>26</v>
      </c>
      <c r="D38" s="35" t="s">
        <v>83</v>
      </c>
      <c r="E38" s="35">
        <v>2605</v>
      </c>
      <c r="F38" s="33" t="s">
        <v>121</v>
      </c>
      <c r="G38" s="14" t="s">
        <v>42</v>
      </c>
      <c r="H38" s="19">
        <v>0.06</v>
      </c>
      <c r="I38" s="19">
        <v>0</v>
      </c>
      <c r="J38" s="19">
        <v>0</v>
      </c>
      <c r="K38" s="20">
        <v>1</v>
      </c>
      <c r="L38" s="20">
        <v>0</v>
      </c>
      <c r="M38" s="20">
        <v>0</v>
      </c>
      <c r="N38" s="21" t="s">
        <v>85</v>
      </c>
      <c r="O38" s="34">
        <v>68399</v>
      </c>
      <c r="P38" s="22">
        <f t="shared" si="4"/>
        <v>54719</v>
      </c>
      <c r="Q38" s="23">
        <f t="shared" si="5"/>
        <v>13680</v>
      </c>
      <c r="R38" s="24">
        <v>0.8</v>
      </c>
      <c r="S38" s="23">
        <f t="shared" si="2"/>
        <v>54719</v>
      </c>
      <c r="T38" s="9" t="b">
        <f t="shared" si="8"/>
        <v>1</v>
      </c>
      <c r="U38" s="25">
        <f t="shared" si="6"/>
        <v>0.8</v>
      </c>
      <c r="V38" s="26" t="b">
        <f t="shared" si="7"/>
        <v>1</v>
      </c>
      <c r="W38" s="26" t="b">
        <f t="shared" si="1"/>
        <v>1</v>
      </c>
    </row>
    <row r="39" spans="1:23" ht="36" x14ac:dyDescent="0.25">
      <c r="A39" s="14">
        <v>37</v>
      </c>
      <c r="B39" s="15" t="s">
        <v>122</v>
      </c>
      <c r="C39" s="16" t="s">
        <v>26</v>
      </c>
      <c r="D39" s="35" t="s">
        <v>83</v>
      </c>
      <c r="E39" s="35">
        <v>2605</v>
      </c>
      <c r="F39" s="33" t="s">
        <v>123</v>
      </c>
      <c r="G39" s="14" t="s">
        <v>42</v>
      </c>
      <c r="H39" s="19">
        <v>0</v>
      </c>
      <c r="I39" s="19">
        <v>0</v>
      </c>
      <c r="J39" s="19">
        <v>0</v>
      </c>
      <c r="K39" s="20">
        <v>1</v>
      </c>
      <c r="L39" s="20">
        <v>0</v>
      </c>
      <c r="M39" s="20">
        <v>0</v>
      </c>
      <c r="N39" s="21" t="s">
        <v>85</v>
      </c>
      <c r="O39" s="34">
        <v>396592</v>
      </c>
      <c r="P39" s="22">
        <f t="shared" si="4"/>
        <v>317273</v>
      </c>
      <c r="Q39" s="23">
        <f t="shared" si="5"/>
        <v>79319</v>
      </c>
      <c r="R39" s="24">
        <v>0.8</v>
      </c>
      <c r="S39" s="23">
        <f t="shared" si="2"/>
        <v>317273</v>
      </c>
      <c r="T39" s="9" t="b">
        <f t="shared" si="8"/>
        <v>1</v>
      </c>
      <c r="U39" s="25">
        <f t="shared" si="6"/>
        <v>0.8</v>
      </c>
      <c r="V39" s="26" t="b">
        <f t="shared" si="7"/>
        <v>1</v>
      </c>
      <c r="W39" s="26" t="b">
        <f t="shared" si="1"/>
        <v>1</v>
      </c>
    </row>
    <row r="40" spans="1:23" ht="24" x14ac:dyDescent="0.25">
      <c r="A40" s="14">
        <v>38</v>
      </c>
      <c r="B40" s="15" t="s">
        <v>124</v>
      </c>
      <c r="C40" s="16" t="s">
        <v>26</v>
      </c>
      <c r="D40" s="35" t="s">
        <v>83</v>
      </c>
      <c r="E40" s="35">
        <v>2605</v>
      </c>
      <c r="F40" s="33" t="s">
        <v>125</v>
      </c>
      <c r="G40" s="14" t="s">
        <v>42</v>
      </c>
      <c r="H40" s="19">
        <v>0</v>
      </c>
      <c r="I40" s="19">
        <v>0</v>
      </c>
      <c r="J40" s="19">
        <v>0</v>
      </c>
      <c r="K40" s="20">
        <v>1</v>
      </c>
      <c r="L40" s="20">
        <v>0</v>
      </c>
      <c r="M40" s="20">
        <v>0</v>
      </c>
      <c r="N40" s="21" t="s">
        <v>85</v>
      </c>
      <c r="O40" s="34">
        <v>36774</v>
      </c>
      <c r="P40" s="22">
        <f t="shared" si="4"/>
        <v>29419</v>
      </c>
      <c r="Q40" s="23">
        <f t="shared" si="5"/>
        <v>7355</v>
      </c>
      <c r="R40" s="24">
        <v>0.8</v>
      </c>
      <c r="S40" s="23">
        <f t="shared" si="2"/>
        <v>29419</v>
      </c>
      <c r="T40" s="9" t="b">
        <f t="shared" si="8"/>
        <v>1</v>
      </c>
      <c r="U40" s="25">
        <f t="shared" si="6"/>
        <v>0.8</v>
      </c>
      <c r="V40" s="26" t="b">
        <f t="shared" si="7"/>
        <v>1</v>
      </c>
      <c r="W40" s="26" t="b">
        <f t="shared" si="1"/>
        <v>1</v>
      </c>
    </row>
    <row r="41" spans="1:23" ht="24" x14ac:dyDescent="0.25">
      <c r="A41" s="14">
        <v>39</v>
      </c>
      <c r="B41" s="15" t="s">
        <v>126</v>
      </c>
      <c r="C41" s="16" t="s">
        <v>26</v>
      </c>
      <c r="D41" s="35" t="s">
        <v>83</v>
      </c>
      <c r="E41" s="35">
        <v>2605</v>
      </c>
      <c r="F41" s="33" t="s">
        <v>127</v>
      </c>
      <c r="G41" s="14" t="s">
        <v>42</v>
      </c>
      <c r="H41" s="19">
        <v>0</v>
      </c>
      <c r="I41" s="19">
        <v>0</v>
      </c>
      <c r="J41" s="19">
        <v>0</v>
      </c>
      <c r="K41" s="20">
        <v>1</v>
      </c>
      <c r="L41" s="20">
        <v>0</v>
      </c>
      <c r="M41" s="20">
        <v>0</v>
      </c>
      <c r="N41" s="21" t="s">
        <v>85</v>
      </c>
      <c r="O41" s="34">
        <v>35101</v>
      </c>
      <c r="P41" s="22">
        <f t="shared" si="4"/>
        <v>28080</v>
      </c>
      <c r="Q41" s="23">
        <f t="shared" si="5"/>
        <v>7021</v>
      </c>
      <c r="R41" s="24">
        <v>0.8</v>
      </c>
      <c r="S41" s="23">
        <f t="shared" si="2"/>
        <v>28080</v>
      </c>
      <c r="T41" s="9" t="b">
        <f t="shared" si="8"/>
        <v>1</v>
      </c>
      <c r="U41" s="25">
        <f t="shared" si="6"/>
        <v>0.8</v>
      </c>
      <c r="V41" s="26" t="b">
        <f t="shared" si="7"/>
        <v>1</v>
      </c>
      <c r="W41" s="26" t="b">
        <f t="shared" si="1"/>
        <v>1</v>
      </c>
    </row>
    <row r="42" spans="1:23" ht="30" customHeight="1" x14ac:dyDescent="0.25">
      <c r="A42" s="14">
        <v>40</v>
      </c>
      <c r="B42" s="15" t="s">
        <v>128</v>
      </c>
      <c r="C42" s="16" t="s">
        <v>26</v>
      </c>
      <c r="D42" s="35" t="s">
        <v>27</v>
      </c>
      <c r="E42" s="35">
        <v>2604</v>
      </c>
      <c r="F42" s="33" t="s">
        <v>129</v>
      </c>
      <c r="G42" s="14" t="s">
        <v>48</v>
      </c>
      <c r="H42" s="19">
        <v>0.308</v>
      </c>
      <c r="I42" s="19">
        <v>0</v>
      </c>
      <c r="J42" s="19">
        <v>0</v>
      </c>
      <c r="K42" s="20">
        <v>0</v>
      </c>
      <c r="L42" s="20">
        <v>0</v>
      </c>
      <c r="M42" s="20">
        <v>1</v>
      </c>
      <c r="N42" s="21" t="s">
        <v>31</v>
      </c>
      <c r="O42" s="34">
        <v>502504.46</v>
      </c>
      <c r="P42" s="22">
        <f t="shared" si="4"/>
        <v>402003</v>
      </c>
      <c r="Q42" s="23">
        <f t="shared" si="5"/>
        <v>100501.46000000002</v>
      </c>
      <c r="R42" s="24">
        <v>0.8</v>
      </c>
      <c r="S42" s="23">
        <f t="shared" si="2"/>
        <v>402003</v>
      </c>
      <c r="T42" s="9" t="b">
        <f t="shared" si="8"/>
        <v>1</v>
      </c>
      <c r="U42" s="25">
        <f t="shared" si="6"/>
        <v>0.8</v>
      </c>
      <c r="V42" s="26" t="b">
        <f t="shared" si="7"/>
        <v>1</v>
      </c>
      <c r="W42" s="26" t="b">
        <f t="shared" si="1"/>
        <v>1</v>
      </c>
    </row>
    <row r="43" spans="1:23" ht="30" customHeight="1" x14ac:dyDescent="0.25">
      <c r="A43" s="14">
        <v>41</v>
      </c>
      <c r="B43" s="15" t="s">
        <v>130</v>
      </c>
      <c r="C43" s="16" t="s">
        <v>26</v>
      </c>
      <c r="D43" s="35" t="s">
        <v>27</v>
      </c>
      <c r="E43" s="35">
        <v>2604</v>
      </c>
      <c r="F43" s="33" t="s">
        <v>131</v>
      </c>
      <c r="G43" s="14" t="s">
        <v>48</v>
      </c>
      <c r="H43" s="19">
        <v>0.05</v>
      </c>
      <c r="I43" s="19">
        <v>0</v>
      </c>
      <c r="J43" s="19">
        <v>0</v>
      </c>
      <c r="K43" s="20">
        <v>1</v>
      </c>
      <c r="L43" s="20">
        <v>0</v>
      </c>
      <c r="M43" s="20">
        <v>0</v>
      </c>
      <c r="N43" s="21" t="s">
        <v>31</v>
      </c>
      <c r="O43" s="34">
        <v>147400.39000000001</v>
      </c>
      <c r="P43" s="22">
        <f t="shared" si="4"/>
        <v>117920</v>
      </c>
      <c r="Q43" s="23">
        <f t="shared" si="5"/>
        <v>29480.390000000014</v>
      </c>
      <c r="R43" s="24">
        <v>0.8</v>
      </c>
      <c r="S43" s="23">
        <f t="shared" si="2"/>
        <v>117920</v>
      </c>
      <c r="T43" s="9" t="b">
        <f t="shared" si="8"/>
        <v>1</v>
      </c>
      <c r="U43" s="25">
        <f t="shared" si="6"/>
        <v>0.8</v>
      </c>
      <c r="V43" s="26" t="b">
        <f t="shared" si="7"/>
        <v>1</v>
      </c>
      <c r="W43" s="26" t="b">
        <f t="shared" si="1"/>
        <v>1</v>
      </c>
    </row>
    <row r="44" spans="1:23" ht="30" customHeight="1" x14ac:dyDescent="0.25">
      <c r="A44" s="14">
        <v>42</v>
      </c>
      <c r="B44" s="15" t="s">
        <v>132</v>
      </c>
      <c r="C44" s="16" t="s">
        <v>26</v>
      </c>
      <c r="D44" s="35" t="s">
        <v>133</v>
      </c>
      <c r="E44" s="35">
        <v>2612</v>
      </c>
      <c r="F44" s="33" t="s">
        <v>134</v>
      </c>
      <c r="G44" s="14" t="s">
        <v>48</v>
      </c>
      <c r="H44" s="19">
        <v>0.16</v>
      </c>
      <c r="I44" s="19">
        <v>0</v>
      </c>
      <c r="J44" s="19">
        <v>0</v>
      </c>
      <c r="K44" s="20">
        <v>1</v>
      </c>
      <c r="L44" s="20">
        <v>0</v>
      </c>
      <c r="M44" s="20">
        <v>0</v>
      </c>
      <c r="N44" s="21" t="s">
        <v>135</v>
      </c>
      <c r="O44" s="34">
        <v>153622.07999999999</v>
      </c>
      <c r="P44" s="22">
        <f t="shared" si="4"/>
        <v>122897</v>
      </c>
      <c r="Q44" s="23">
        <f t="shared" si="5"/>
        <v>30725.079999999987</v>
      </c>
      <c r="R44" s="24">
        <v>0.8</v>
      </c>
      <c r="S44" s="23">
        <f t="shared" si="2"/>
        <v>122897</v>
      </c>
      <c r="T44" s="9" t="b">
        <f t="shared" si="8"/>
        <v>1</v>
      </c>
      <c r="U44" s="25">
        <f t="shared" si="6"/>
        <v>0.8</v>
      </c>
      <c r="V44" s="26" t="b">
        <f t="shared" si="7"/>
        <v>1</v>
      </c>
      <c r="W44" s="26" t="b">
        <f t="shared" si="1"/>
        <v>1</v>
      </c>
    </row>
    <row r="45" spans="1:23" ht="24" x14ac:dyDescent="0.25">
      <c r="A45" s="14">
        <v>43</v>
      </c>
      <c r="B45" s="15" t="s">
        <v>136</v>
      </c>
      <c r="C45" s="16" t="s">
        <v>26</v>
      </c>
      <c r="D45" s="35" t="s">
        <v>137</v>
      </c>
      <c r="E45" s="35">
        <v>2610</v>
      </c>
      <c r="F45" s="33" t="s">
        <v>138</v>
      </c>
      <c r="G45" s="14" t="s">
        <v>42</v>
      </c>
      <c r="H45" s="19">
        <v>0</v>
      </c>
      <c r="I45" s="19">
        <v>0</v>
      </c>
      <c r="J45" s="19">
        <v>0</v>
      </c>
      <c r="K45" s="20">
        <v>1</v>
      </c>
      <c r="L45" s="20">
        <v>0</v>
      </c>
      <c r="M45" s="20">
        <v>0</v>
      </c>
      <c r="N45" s="21" t="s">
        <v>55</v>
      </c>
      <c r="O45" s="34">
        <v>135753.17000000001</v>
      </c>
      <c r="P45" s="22">
        <f t="shared" si="4"/>
        <v>108602</v>
      </c>
      <c r="Q45" s="23">
        <f t="shared" si="5"/>
        <v>27151.170000000013</v>
      </c>
      <c r="R45" s="24">
        <v>0.8</v>
      </c>
      <c r="S45" s="23">
        <f t="shared" si="2"/>
        <v>108602</v>
      </c>
      <c r="T45" s="9" t="b">
        <f t="shared" si="8"/>
        <v>1</v>
      </c>
      <c r="U45" s="25">
        <f t="shared" si="6"/>
        <v>0.8</v>
      </c>
      <c r="V45" s="26" t="b">
        <f t="shared" si="7"/>
        <v>1</v>
      </c>
      <c r="W45" s="26" t="b">
        <f t="shared" si="1"/>
        <v>1</v>
      </c>
    </row>
    <row r="46" spans="1:23" ht="30" customHeight="1" x14ac:dyDescent="0.25">
      <c r="A46" s="14">
        <v>44</v>
      </c>
      <c r="B46" s="15" t="s">
        <v>139</v>
      </c>
      <c r="C46" s="16" t="s">
        <v>26</v>
      </c>
      <c r="D46" s="35" t="s">
        <v>137</v>
      </c>
      <c r="E46" s="35">
        <v>2610</v>
      </c>
      <c r="F46" s="33" t="s">
        <v>140</v>
      </c>
      <c r="G46" s="14" t="s">
        <v>42</v>
      </c>
      <c r="H46" s="19">
        <v>0</v>
      </c>
      <c r="I46" s="19">
        <v>0</v>
      </c>
      <c r="J46" s="19">
        <v>0</v>
      </c>
      <c r="K46" s="20">
        <v>2</v>
      </c>
      <c r="L46" s="20">
        <v>0</v>
      </c>
      <c r="M46" s="20">
        <v>0</v>
      </c>
      <c r="N46" s="21" t="s">
        <v>55</v>
      </c>
      <c r="O46" s="34">
        <v>336222.8</v>
      </c>
      <c r="P46" s="22">
        <f t="shared" si="4"/>
        <v>268978</v>
      </c>
      <c r="Q46" s="23">
        <f t="shared" si="5"/>
        <v>67244.799999999988</v>
      </c>
      <c r="R46" s="24">
        <v>0.8</v>
      </c>
      <c r="S46" s="23">
        <f t="shared" si="2"/>
        <v>268978</v>
      </c>
      <c r="T46" s="9" t="b">
        <f t="shared" si="8"/>
        <v>1</v>
      </c>
      <c r="U46" s="25">
        <f t="shared" si="6"/>
        <v>0.8</v>
      </c>
      <c r="V46" s="26" t="b">
        <f t="shared" si="7"/>
        <v>1</v>
      </c>
      <c r="W46" s="26" t="b">
        <f t="shared" si="1"/>
        <v>1</v>
      </c>
    </row>
    <row r="47" spans="1:23" ht="24" x14ac:dyDescent="0.25">
      <c r="A47" s="14">
        <v>45</v>
      </c>
      <c r="B47" s="15" t="s">
        <v>141</v>
      </c>
      <c r="C47" s="16" t="s">
        <v>26</v>
      </c>
      <c r="D47" s="35" t="s">
        <v>137</v>
      </c>
      <c r="E47" s="35">
        <v>2610</v>
      </c>
      <c r="F47" s="33" t="s">
        <v>142</v>
      </c>
      <c r="G47" s="14" t="s">
        <v>92</v>
      </c>
      <c r="H47" s="19">
        <v>7.3999999999999996E-2</v>
      </c>
      <c r="I47" s="19">
        <v>0</v>
      </c>
      <c r="J47" s="19">
        <v>0</v>
      </c>
      <c r="K47" s="20">
        <v>1</v>
      </c>
      <c r="L47" s="20">
        <v>0</v>
      </c>
      <c r="M47" s="20">
        <v>0</v>
      </c>
      <c r="N47" s="21" t="s">
        <v>55</v>
      </c>
      <c r="O47" s="34">
        <v>75939.490000000005</v>
      </c>
      <c r="P47" s="22">
        <f t="shared" si="4"/>
        <v>60751</v>
      </c>
      <c r="Q47" s="23">
        <f t="shared" si="5"/>
        <v>15188.490000000005</v>
      </c>
      <c r="R47" s="24">
        <v>0.8</v>
      </c>
      <c r="S47" s="23">
        <f t="shared" si="2"/>
        <v>60751</v>
      </c>
      <c r="T47" s="9" t="b">
        <f t="shared" si="8"/>
        <v>1</v>
      </c>
      <c r="U47" s="25">
        <f t="shared" si="6"/>
        <v>0.8</v>
      </c>
      <c r="V47" s="26" t="b">
        <f t="shared" si="7"/>
        <v>1</v>
      </c>
      <c r="W47" s="26" t="b">
        <f t="shared" si="1"/>
        <v>1</v>
      </c>
    </row>
    <row r="48" spans="1:23" ht="30" customHeight="1" x14ac:dyDescent="0.25">
      <c r="A48" s="14">
        <v>46</v>
      </c>
      <c r="B48" s="15" t="s">
        <v>143</v>
      </c>
      <c r="C48" s="16" t="s">
        <v>26</v>
      </c>
      <c r="D48" s="35" t="s">
        <v>144</v>
      </c>
      <c r="E48" s="35">
        <v>2608</v>
      </c>
      <c r="F48" s="33" t="s">
        <v>145</v>
      </c>
      <c r="G48" s="14" t="s">
        <v>48</v>
      </c>
      <c r="H48" s="19">
        <v>1.7000000000000001E-2</v>
      </c>
      <c r="I48" s="19">
        <v>0</v>
      </c>
      <c r="J48" s="19">
        <v>0</v>
      </c>
      <c r="K48" s="20">
        <v>1</v>
      </c>
      <c r="L48" s="20">
        <v>0</v>
      </c>
      <c r="M48" s="20">
        <v>0</v>
      </c>
      <c r="N48" s="21" t="s">
        <v>59</v>
      </c>
      <c r="O48" s="34">
        <v>124458.51</v>
      </c>
      <c r="P48" s="22">
        <f t="shared" si="4"/>
        <v>99566</v>
      </c>
      <c r="Q48" s="23">
        <f t="shared" si="5"/>
        <v>24892.509999999995</v>
      </c>
      <c r="R48" s="24">
        <v>0.8</v>
      </c>
      <c r="S48" s="23">
        <f t="shared" si="2"/>
        <v>99566</v>
      </c>
      <c r="T48" s="9" t="b">
        <f t="shared" si="8"/>
        <v>1</v>
      </c>
      <c r="U48" s="25">
        <f t="shared" si="6"/>
        <v>0.8</v>
      </c>
      <c r="V48" s="26" t="b">
        <f t="shared" si="7"/>
        <v>1</v>
      </c>
      <c r="W48" s="26" t="b">
        <f t="shared" si="1"/>
        <v>1</v>
      </c>
    </row>
    <row r="49" spans="1:23" ht="30" customHeight="1" x14ac:dyDescent="0.25">
      <c r="A49" s="14">
        <v>47</v>
      </c>
      <c r="B49" s="15" t="s">
        <v>146</v>
      </c>
      <c r="C49" s="16" t="s">
        <v>26</v>
      </c>
      <c r="D49" s="35" t="s">
        <v>105</v>
      </c>
      <c r="E49" s="35">
        <v>2611</v>
      </c>
      <c r="F49" s="33" t="s">
        <v>147</v>
      </c>
      <c r="G49" s="14" t="s">
        <v>42</v>
      </c>
      <c r="H49" s="19">
        <v>7.0000000000000007E-2</v>
      </c>
      <c r="I49" s="19">
        <v>0</v>
      </c>
      <c r="J49" s="19">
        <v>0</v>
      </c>
      <c r="K49" s="20">
        <v>1</v>
      </c>
      <c r="L49" s="20">
        <v>0</v>
      </c>
      <c r="M49" s="20">
        <v>0</v>
      </c>
      <c r="N49" s="21" t="s">
        <v>148</v>
      </c>
      <c r="O49" s="34">
        <v>200000</v>
      </c>
      <c r="P49" s="22">
        <f t="shared" si="4"/>
        <v>160000</v>
      </c>
      <c r="Q49" s="23">
        <f t="shared" si="5"/>
        <v>40000</v>
      </c>
      <c r="R49" s="24">
        <v>0.8</v>
      </c>
      <c r="S49" s="23">
        <f t="shared" si="2"/>
        <v>160000</v>
      </c>
      <c r="T49" s="9" t="b">
        <f t="shared" si="8"/>
        <v>1</v>
      </c>
      <c r="U49" s="25">
        <f t="shared" si="6"/>
        <v>0.8</v>
      </c>
      <c r="V49" s="26" t="b">
        <f t="shared" si="7"/>
        <v>1</v>
      </c>
      <c r="W49" s="26" t="b">
        <f t="shared" si="1"/>
        <v>1</v>
      </c>
    </row>
    <row r="50" spans="1:23" ht="30" customHeight="1" x14ac:dyDescent="0.25">
      <c r="A50" s="14">
        <v>48</v>
      </c>
      <c r="B50" s="15" t="s">
        <v>149</v>
      </c>
      <c r="C50" s="16" t="s">
        <v>26</v>
      </c>
      <c r="D50" s="35" t="s">
        <v>105</v>
      </c>
      <c r="E50" s="35">
        <v>2611</v>
      </c>
      <c r="F50" s="33" t="s">
        <v>150</v>
      </c>
      <c r="G50" s="14" t="s">
        <v>42</v>
      </c>
      <c r="H50" s="19">
        <v>0.12</v>
      </c>
      <c r="I50" s="19">
        <v>0</v>
      </c>
      <c r="J50" s="19">
        <v>0</v>
      </c>
      <c r="K50" s="20">
        <v>2</v>
      </c>
      <c r="L50" s="20">
        <v>0</v>
      </c>
      <c r="M50" s="20">
        <v>0</v>
      </c>
      <c r="N50" s="21" t="s">
        <v>97</v>
      </c>
      <c r="O50" s="34">
        <v>600000</v>
      </c>
      <c r="P50" s="22">
        <f t="shared" si="4"/>
        <v>480000</v>
      </c>
      <c r="Q50" s="23">
        <f t="shared" si="5"/>
        <v>120000</v>
      </c>
      <c r="R50" s="24">
        <v>0.8</v>
      </c>
      <c r="S50" s="23">
        <f t="shared" si="2"/>
        <v>480000</v>
      </c>
      <c r="T50" s="9" t="b">
        <f t="shared" si="8"/>
        <v>1</v>
      </c>
      <c r="U50" s="25">
        <f t="shared" si="6"/>
        <v>0.8</v>
      </c>
      <c r="V50" s="26" t="b">
        <f t="shared" si="7"/>
        <v>1</v>
      </c>
      <c r="W50" s="26" t="b">
        <f t="shared" si="1"/>
        <v>1</v>
      </c>
    </row>
    <row r="51" spans="1:23" ht="30" customHeight="1" x14ac:dyDescent="0.25">
      <c r="A51" s="14">
        <v>49</v>
      </c>
      <c r="B51" s="15" t="s">
        <v>151</v>
      </c>
      <c r="C51" s="16" t="s">
        <v>26</v>
      </c>
      <c r="D51" s="35" t="s">
        <v>109</v>
      </c>
      <c r="E51" s="35">
        <v>2601</v>
      </c>
      <c r="F51" s="33" t="s">
        <v>152</v>
      </c>
      <c r="G51" s="14" t="s">
        <v>42</v>
      </c>
      <c r="H51" s="19">
        <v>4.5999999999999999E-2</v>
      </c>
      <c r="I51" s="19">
        <v>0</v>
      </c>
      <c r="J51" s="19">
        <v>0</v>
      </c>
      <c r="K51" s="20">
        <v>1</v>
      </c>
      <c r="L51" s="20">
        <v>0</v>
      </c>
      <c r="M51" s="20">
        <v>0</v>
      </c>
      <c r="N51" s="21" t="s">
        <v>111</v>
      </c>
      <c r="O51" s="34">
        <v>114554.36</v>
      </c>
      <c r="P51" s="22">
        <f t="shared" si="4"/>
        <v>91643</v>
      </c>
      <c r="Q51" s="23">
        <f t="shared" si="5"/>
        <v>22911.360000000001</v>
      </c>
      <c r="R51" s="24">
        <v>0.8</v>
      </c>
      <c r="S51" s="23">
        <f t="shared" si="2"/>
        <v>91643</v>
      </c>
      <c r="T51" s="9" t="b">
        <f t="shared" si="8"/>
        <v>1</v>
      </c>
      <c r="U51" s="25">
        <f t="shared" si="6"/>
        <v>0.8</v>
      </c>
      <c r="V51" s="26" t="b">
        <f t="shared" si="7"/>
        <v>1</v>
      </c>
      <c r="W51" s="26" t="b">
        <f t="shared" si="1"/>
        <v>1</v>
      </c>
    </row>
    <row r="52" spans="1:23" ht="30" customHeight="1" x14ac:dyDescent="0.25">
      <c r="A52" s="14">
        <v>50</v>
      </c>
      <c r="B52" s="15" t="s">
        <v>153</v>
      </c>
      <c r="C52" s="16" t="s">
        <v>26</v>
      </c>
      <c r="D52" s="35" t="s">
        <v>109</v>
      </c>
      <c r="E52" s="35">
        <v>2601</v>
      </c>
      <c r="F52" s="33" t="s">
        <v>154</v>
      </c>
      <c r="G52" s="14" t="s">
        <v>42</v>
      </c>
      <c r="H52" s="19">
        <v>7.4999999999999997E-2</v>
      </c>
      <c r="I52" s="19">
        <v>0</v>
      </c>
      <c r="J52" s="19">
        <v>0</v>
      </c>
      <c r="K52" s="20">
        <v>1</v>
      </c>
      <c r="L52" s="20">
        <v>0</v>
      </c>
      <c r="M52" s="20">
        <v>0</v>
      </c>
      <c r="N52" s="21" t="s">
        <v>111</v>
      </c>
      <c r="O52" s="34">
        <v>208228.33</v>
      </c>
      <c r="P52" s="22">
        <f t="shared" si="4"/>
        <v>166582</v>
      </c>
      <c r="Q52" s="23">
        <f t="shared" si="5"/>
        <v>41646.329999999987</v>
      </c>
      <c r="R52" s="24">
        <v>0.8</v>
      </c>
      <c r="S52" s="23">
        <f t="shared" si="2"/>
        <v>166582</v>
      </c>
      <c r="T52" s="9" t="b">
        <f t="shared" si="8"/>
        <v>1</v>
      </c>
      <c r="U52" s="25">
        <f t="shared" si="6"/>
        <v>0.8</v>
      </c>
      <c r="V52" s="26" t="b">
        <f t="shared" si="7"/>
        <v>1</v>
      </c>
      <c r="W52" s="26" t="b">
        <f t="shared" si="1"/>
        <v>1</v>
      </c>
    </row>
    <row r="53" spans="1:23" ht="30" customHeight="1" x14ac:dyDescent="0.25">
      <c r="A53" s="14">
        <v>51</v>
      </c>
      <c r="B53" s="15" t="s">
        <v>155</v>
      </c>
      <c r="C53" s="16" t="s">
        <v>26</v>
      </c>
      <c r="D53" s="35" t="s">
        <v>83</v>
      </c>
      <c r="E53" s="35">
        <v>2605</v>
      </c>
      <c r="F53" s="33" t="s">
        <v>156</v>
      </c>
      <c r="G53" s="14" t="s">
        <v>42</v>
      </c>
      <c r="H53" s="19">
        <v>0</v>
      </c>
      <c r="I53" s="19">
        <v>0</v>
      </c>
      <c r="J53" s="19">
        <v>0</v>
      </c>
      <c r="K53" s="20">
        <v>1</v>
      </c>
      <c r="L53" s="20">
        <v>0</v>
      </c>
      <c r="M53" s="20">
        <v>0</v>
      </c>
      <c r="N53" s="21" t="s">
        <v>85</v>
      </c>
      <c r="O53" s="34">
        <v>33487</v>
      </c>
      <c r="P53" s="22">
        <f t="shared" si="4"/>
        <v>26789</v>
      </c>
      <c r="Q53" s="23">
        <f t="shared" si="5"/>
        <v>6698</v>
      </c>
      <c r="R53" s="24">
        <v>0.8</v>
      </c>
      <c r="S53" s="23">
        <f t="shared" si="2"/>
        <v>26789</v>
      </c>
      <c r="T53" s="9" t="b">
        <f t="shared" si="8"/>
        <v>1</v>
      </c>
      <c r="U53" s="25">
        <f t="shared" si="6"/>
        <v>0.8</v>
      </c>
      <c r="V53" s="26" t="b">
        <f t="shared" si="7"/>
        <v>1</v>
      </c>
      <c r="W53" s="26" t="b">
        <f t="shared" si="1"/>
        <v>1</v>
      </c>
    </row>
    <row r="54" spans="1:23" ht="30" customHeight="1" x14ac:dyDescent="0.25">
      <c r="A54" s="14">
        <v>52</v>
      </c>
      <c r="B54" s="15" t="s">
        <v>157</v>
      </c>
      <c r="C54" s="16" t="s">
        <v>26</v>
      </c>
      <c r="D54" s="35" t="s">
        <v>83</v>
      </c>
      <c r="E54" s="35">
        <v>2605</v>
      </c>
      <c r="F54" s="33" t="s">
        <v>158</v>
      </c>
      <c r="G54" s="14" t="s">
        <v>42</v>
      </c>
      <c r="H54" s="19">
        <v>0</v>
      </c>
      <c r="I54" s="19">
        <v>0</v>
      </c>
      <c r="J54" s="19">
        <v>0</v>
      </c>
      <c r="K54" s="20">
        <v>1</v>
      </c>
      <c r="L54" s="20">
        <v>0</v>
      </c>
      <c r="M54" s="20">
        <v>0</v>
      </c>
      <c r="N54" s="21" t="s">
        <v>85</v>
      </c>
      <c r="O54" s="34">
        <v>34023</v>
      </c>
      <c r="P54" s="22">
        <f t="shared" si="4"/>
        <v>27218</v>
      </c>
      <c r="Q54" s="23">
        <f t="shared" si="5"/>
        <v>6805</v>
      </c>
      <c r="R54" s="24">
        <v>0.8</v>
      </c>
      <c r="S54" s="23">
        <f t="shared" si="2"/>
        <v>27218</v>
      </c>
      <c r="T54" s="9" t="b">
        <f t="shared" si="8"/>
        <v>1</v>
      </c>
      <c r="U54" s="25">
        <f t="shared" si="6"/>
        <v>0.8</v>
      </c>
      <c r="V54" s="26" t="b">
        <f t="shared" si="7"/>
        <v>1</v>
      </c>
      <c r="W54" s="26" t="b">
        <f t="shared" si="1"/>
        <v>1</v>
      </c>
    </row>
    <row r="55" spans="1:23" ht="36" x14ac:dyDescent="0.25">
      <c r="A55" s="14">
        <v>53</v>
      </c>
      <c r="B55" s="15" t="s">
        <v>159</v>
      </c>
      <c r="C55" s="16" t="s">
        <v>26</v>
      </c>
      <c r="D55" s="35" t="s">
        <v>133</v>
      </c>
      <c r="E55" s="35">
        <v>2612</v>
      </c>
      <c r="F55" s="33" t="s">
        <v>160</v>
      </c>
      <c r="G55" s="14" t="s">
        <v>48</v>
      </c>
      <c r="H55" s="19">
        <v>8.5000000000000006E-2</v>
      </c>
      <c r="I55" s="19">
        <v>0</v>
      </c>
      <c r="J55" s="19">
        <v>0</v>
      </c>
      <c r="K55" s="20">
        <v>1</v>
      </c>
      <c r="L55" s="20">
        <v>0</v>
      </c>
      <c r="M55" s="20">
        <v>0</v>
      </c>
      <c r="N55" s="21" t="s">
        <v>135</v>
      </c>
      <c r="O55" s="34">
        <v>175090.5</v>
      </c>
      <c r="P55" s="22">
        <f t="shared" si="4"/>
        <v>140072</v>
      </c>
      <c r="Q55" s="23">
        <f t="shared" si="5"/>
        <v>35018.5</v>
      </c>
      <c r="R55" s="24">
        <v>0.8</v>
      </c>
      <c r="S55" s="23">
        <f t="shared" si="2"/>
        <v>140072</v>
      </c>
      <c r="T55" s="9" t="b">
        <f t="shared" si="8"/>
        <v>1</v>
      </c>
      <c r="U55" s="25">
        <f t="shared" si="6"/>
        <v>0.8</v>
      </c>
      <c r="V55" s="26" t="b">
        <f t="shared" si="7"/>
        <v>1</v>
      </c>
      <c r="W55" s="26" t="b">
        <f t="shared" si="1"/>
        <v>1</v>
      </c>
    </row>
    <row r="56" spans="1:23" ht="30" customHeight="1" x14ac:dyDescent="0.25">
      <c r="A56" s="14">
        <v>54</v>
      </c>
      <c r="B56" s="15" t="s">
        <v>161</v>
      </c>
      <c r="C56" s="16" t="s">
        <v>26</v>
      </c>
      <c r="D56" s="35" t="s">
        <v>133</v>
      </c>
      <c r="E56" s="35">
        <v>2612</v>
      </c>
      <c r="F56" s="33" t="s">
        <v>162</v>
      </c>
      <c r="G56" s="14" t="s">
        <v>48</v>
      </c>
      <c r="H56" s="19">
        <v>6.8000000000000005E-2</v>
      </c>
      <c r="I56" s="19">
        <v>0</v>
      </c>
      <c r="J56" s="19">
        <v>0</v>
      </c>
      <c r="K56" s="20">
        <v>1</v>
      </c>
      <c r="L56" s="20">
        <v>0</v>
      </c>
      <c r="M56" s="20">
        <v>0</v>
      </c>
      <c r="N56" s="21" t="s">
        <v>135</v>
      </c>
      <c r="O56" s="34">
        <v>168680.72</v>
      </c>
      <c r="P56" s="22">
        <f t="shared" si="4"/>
        <v>134944</v>
      </c>
      <c r="Q56" s="23">
        <f t="shared" si="5"/>
        <v>33736.720000000001</v>
      </c>
      <c r="R56" s="24">
        <v>0.8</v>
      </c>
      <c r="S56" s="23">
        <f t="shared" si="2"/>
        <v>134944</v>
      </c>
      <c r="T56" s="9" t="b">
        <f t="shared" si="8"/>
        <v>1</v>
      </c>
      <c r="U56" s="25">
        <f t="shared" si="6"/>
        <v>0.8</v>
      </c>
      <c r="V56" s="26" t="b">
        <f t="shared" si="7"/>
        <v>1</v>
      </c>
      <c r="W56" s="26" t="b">
        <f t="shared" si="1"/>
        <v>1</v>
      </c>
    </row>
    <row r="57" spans="1:23" ht="30" customHeight="1" x14ac:dyDescent="0.25">
      <c r="A57" s="14">
        <v>55</v>
      </c>
      <c r="B57" s="15" t="s">
        <v>163</v>
      </c>
      <c r="C57" s="16" t="s">
        <v>26</v>
      </c>
      <c r="D57" s="35" t="s">
        <v>133</v>
      </c>
      <c r="E57" s="35">
        <v>2612</v>
      </c>
      <c r="F57" s="33" t="s">
        <v>164</v>
      </c>
      <c r="G57" s="14" t="s">
        <v>48</v>
      </c>
      <c r="H57" s="19">
        <v>0.17499999999999999</v>
      </c>
      <c r="I57" s="19">
        <v>0</v>
      </c>
      <c r="J57" s="19">
        <v>0</v>
      </c>
      <c r="K57" s="20">
        <v>1</v>
      </c>
      <c r="L57" s="20">
        <v>0</v>
      </c>
      <c r="M57" s="20">
        <v>0</v>
      </c>
      <c r="N57" s="21" t="s">
        <v>135</v>
      </c>
      <c r="O57" s="34">
        <v>140000</v>
      </c>
      <c r="P57" s="22">
        <f t="shared" si="4"/>
        <v>112000</v>
      </c>
      <c r="Q57" s="23">
        <f t="shared" si="5"/>
        <v>28000</v>
      </c>
      <c r="R57" s="24">
        <v>0.8</v>
      </c>
      <c r="S57" s="23">
        <f t="shared" si="2"/>
        <v>112000</v>
      </c>
      <c r="T57" s="9" t="b">
        <f t="shared" si="8"/>
        <v>1</v>
      </c>
      <c r="U57" s="25">
        <f t="shared" si="6"/>
        <v>0.8</v>
      </c>
      <c r="V57" s="26" t="b">
        <f t="shared" si="7"/>
        <v>1</v>
      </c>
      <c r="W57" s="26" t="b">
        <f t="shared" si="1"/>
        <v>1</v>
      </c>
    </row>
    <row r="58" spans="1:23" ht="30" customHeight="1" x14ac:dyDescent="0.25">
      <c r="A58" s="14">
        <v>56</v>
      </c>
      <c r="B58" s="15" t="s">
        <v>165</v>
      </c>
      <c r="C58" s="16" t="s">
        <v>26</v>
      </c>
      <c r="D58" s="35" t="s">
        <v>133</v>
      </c>
      <c r="E58" s="35">
        <v>2612</v>
      </c>
      <c r="F58" s="33" t="s">
        <v>166</v>
      </c>
      <c r="G58" s="14" t="s">
        <v>42</v>
      </c>
      <c r="H58" s="19">
        <v>0.104</v>
      </c>
      <c r="I58" s="19">
        <v>0</v>
      </c>
      <c r="J58" s="19">
        <v>0</v>
      </c>
      <c r="K58" s="20">
        <v>1</v>
      </c>
      <c r="L58" s="20">
        <v>0</v>
      </c>
      <c r="M58" s="20">
        <v>0</v>
      </c>
      <c r="N58" s="21" t="s">
        <v>135</v>
      </c>
      <c r="O58" s="34">
        <v>216143.47</v>
      </c>
      <c r="P58" s="22">
        <f t="shared" si="4"/>
        <v>172914</v>
      </c>
      <c r="Q58" s="23">
        <f t="shared" si="5"/>
        <v>43229.47</v>
      </c>
      <c r="R58" s="24">
        <v>0.8</v>
      </c>
      <c r="S58" s="23">
        <f t="shared" si="2"/>
        <v>172914</v>
      </c>
      <c r="T58" s="9" t="b">
        <f t="shared" si="8"/>
        <v>1</v>
      </c>
      <c r="U58" s="25">
        <f t="shared" si="6"/>
        <v>0.8</v>
      </c>
      <c r="V58" s="26" t="b">
        <f t="shared" si="7"/>
        <v>1</v>
      </c>
      <c r="W58" s="26" t="b">
        <f t="shared" si="1"/>
        <v>1</v>
      </c>
    </row>
    <row r="59" spans="1:23" ht="24" x14ac:dyDescent="0.25">
      <c r="A59" s="14">
        <v>57</v>
      </c>
      <c r="B59" s="15" t="s">
        <v>167</v>
      </c>
      <c r="C59" s="16" t="s">
        <v>26</v>
      </c>
      <c r="D59" s="35" t="s">
        <v>133</v>
      </c>
      <c r="E59" s="35">
        <v>2612</v>
      </c>
      <c r="F59" s="33" t="s">
        <v>168</v>
      </c>
      <c r="G59" s="14" t="s">
        <v>48</v>
      </c>
      <c r="H59" s="19">
        <v>0.2</v>
      </c>
      <c r="I59" s="19">
        <v>0</v>
      </c>
      <c r="J59" s="19">
        <v>0</v>
      </c>
      <c r="K59" s="20">
        <v>1</v>
      </c>
      <c r="L59" s="20">
        <v>0</v>
      </c>
      <c r="M59" s="20">
        <v>0</v>
      </c>
      <c r="N59" s="21" t="s">
        <v>135</v>
      </c>
      <c r="O59" s="34">
        <v>350217.9</v>
      </c>
      <c r="P59" s="22">
        <f t="shared" si="4"/>
        <v>280174</v>
      </c>
      <c r="Q59" s="23">
        <f t="shared" si="5"/>
        <v>70043.900000000023</v>
      </c>
      <c r="R59" s="24">
        <v>0.8</v>
      </c>
      <c r="S59" s="23">
        <f t="shared" si="2"/>
        <v>280174</v>
      </c>
      <c r="T59" s="9" t="b">
        <f t="shared" si="8"/>
        <v>1</v>
      </c>
      <c r="U59" s="25">
        <f t="shared" si="6"/>
        <v>0.8</v>
      </c>
      <c r="V59" s="26" t="b">
        <f t="shared" si="7"/>
        <v>1</v>
      </c>
      <c r="W59" s="26" t="b">
        <f t="shared" si="1"/>
        <v>1</v>
      </c>
    </row>
    <row r="60" spans="1:23" ht="30" customHeight="1" x14ac:dyDescent="0.25">
      <c r="A60" s="14">
        <v>58</v>
      </c>
      <c r="B60" s="15" t="s">
        <v>169</v>
      </c>
      <c r="C60" s="16" t="s">
        <v>26</v>
      </c>
      <c r="D60" s="35" t="s">
        <v>137</v>
      </c>
      <c r="E60" s="35">
        <v>2610</v>
      </c>
      <c r="F60" s="33" t="s">
        <v>170</v>
      </c>
      <c r="G60" s="14" t="s">
        <v>42</v>
      </c>
      <c r="H60" s="19">
        <v>0</v>
      </c>
      <c r="I60" s="19">
        <v>0</v>
      </c>
      <c r="J60" s="19">
        <v>0</v>
      </c>
      <c r="K60" s="20">
        <v>1</v>
      </c>
      <c r="L60" s="20">
        <v>0</v>
      </c>
      <c r="M60" s="20">
        <v>0</v>
      </c>
      <c r="N60" s="21" t="s">
        <v>55</v>
      </c>
      <c r="O60" s="34">
        <v>299453.28999999998</v>
      </c>
      <c r="P60" s="22">
        <f t="shared" si="4"/>
        <v>239562</v>
      </c>
      <c r="Q60" s="23">
        <f t="shared" si="5"/>
        <v>59891.289999999979</v>
      </c>
      <c r="R60" s="24">
        <v>0.8</v>
      </c>
      <c r="S60" s="23">
        <f t="shared" si="2"/>
        <v>239562</v>
      </c>
      <c r="T60" s="9" t="b">
        <f t="shared" si="8"/>
        <v>1</v>
      </c>
      <c r="U60" s="25">
        <f t="shared" si="6"/>
        <v>0.8</v>
      </c>
      <c r="V60" s="26" t="b">
        <f t="shared" si="7"/>
        <v>1</v>
      </c>
      <c r="W60" s="26" t="b">
        <f t="shared" si="1"/>
        <v>1</v>
      </c>
    </row>
    <row r="61" spans="1:23" ht="30" customHeight="1" x14ac:dyDescent="0.25">
      <c r="A61" s="14">
        <v>59</v>
      </c>
      <c r="B61" s="15" t="s">
        <v>171</v>
      </c>
      <c r="C61" s="16" t="s">
        <v>26</v>
      </c>
      <c r="D61" s="35" t="s">
        <v>137</v>
      </c>
      <c r="E61" s="35">
        <v>2610</v>
      </c>
      <c r="F61" s="33" t="s">
        <v>172</v>
      </c>
      <c r="G61" s="14" t="s">
        <v>42</v>
      </c>
      <c r="H61" s="19">
        <v>0</v>
      </c>
      <c r="I61" s="19">
        <v>0</v>
      </c>
      <c r="J61" s="19">
        <v>0</v>
      </c>
      <c r="K61" s="20">
        <v>1</v>
      </c>
      <c r="L61" s="20">
        <v>0</v>
      </c>
      <c r="M61" s="20">
        <v>0</v>
      </c>
      <c r="N61" s="21" t="s">
        <v>55</v>
      </c>
      <c r="O61" s="34">
        <v>372360.68</v>
      </c>
      <c r="P61" s="22">
        <f t="shared" si="4"/>
        <v>297888</v>
      </c>
      <c r="Q61" s="23">
        <f t="shared" si="5"/>
        <v>74472.679999999993</v>
      </c>
      <c r="R61" s="24">
        <v>0.8</v>
      </c>
      <c r="S61" s="23">
        <f t="shared" si="2"/>
        <v>297888</v>
      </c>
      <c r="T61" s="9" t="b">
        <f t="shared" si="8"/>
        <v>1</v>
      </c>
      <c r="U61" s="25">
        <f t="shared" si="6"/>
        <v>0.8</v>
      </c>
      <c r="V61" s="26" t="b">
        <f t="shared" si="7"/>
        <v>1</v>
      </c>
      <c r="W61" s="26" t="b">
        <f t="shared" si="1"/>
        <v>1</v>
      </c>
    </row>
    <row r="62" spans="1:23" ht="30" customHeight="1" x14ac:dyDescent="0.25">
      <c r="A62" s="14">
        <v>60</v>
      </c>
      <c r="B62" s="15" t="s">
        <v>173</v>
      </c>
      <c r="C62" s="16" t="s">
        <v>26</v>
      </c>
      <c r="D62" s="35" t="s">
        <v>137</v>
      </c>
      <c r="E62" s="35">
        <v>2610</v>
      </c>
      <c r="F62" s="33" t="s">
        <v>174</v>
      </c>
      <c r="G62" s="14" t="s">
        <v>42</v>
      </c>
      <c r="H62" s="19">
        <v>0</v>
      </c>
      <c r="I62" s="19">
        <v>0</v>
      </c>
      <c r="J62" s="19">
        <v>0</v>
      </c>
      <c r="K62" s="20">
        <v>1</v>
      </c>
      <c r="L62" s="20">
        <v>0</v>
      </c>
      <c r="M62" s="20">
        <v>0</v>
      </c>
      <c r="N62" s="21" t="s">
        <v>55</v>
      </c>
      <c r="O62" s="34">
        <v>446614.57</v>
      </c>
      <c r="P62" s="22">
        <f t="shared" si="4"/>
        <v>357291</v>
      </c>
      <c r="Q62" s="23">
        <f t="shared" si="5"/>
        <v>89323.57</v>
      </c>
      <c r="R62" s="24">
        <v>0.8</v>
      </c>
      <c r="S62" s="23">
        <f t="shared" si="2"/>
        <v>357291</v>
      </c>
      <c r="T62" s="9" t="b">
        <f t="shared" si="8"/>
        <v>1</v>
      </c>
      <c r="U62" s="25">
        <f t="shared" si="6"/>
        <v>0.8</v>
      </c>
      <c r="V62" s="26" t="b">
        <f t="shared" si="7"/>
        <v>1</v>
      </c>
      <c r="W62" s="26" t="b">
        <f t="shared" si="1"/>
        <v>1</v>
      </c>
    </row>
    <row r="63" spans="1:23" ht="24" x14ac:dyDescent="0.25">
      <c r="A63" s="14">
        <v>61</v>
      </c>
      <c r="B63" s="15" t="s">
        <v>175</v>
      </c>
      <c r="C63" s="16" t="s">
        <v>26</v>
      </c>
      <c r="D63" s="35" t="s">
        <v>137</v>
      </c>
      <c r="E63" s="35">
        <v>2610</v>
      </c>
      <c r="F63" s="33" t="s">
        <v>176</v>
      </c>
      <c r="G63" s="14" t="s">
        <v>48</v>
      </c>
      <c r="H63" s="19">
        <v>0</v>
      </c>
      <c r="I63" s="19">
        <v>0</v>
      </c>
      <c r="J63" s="19">
        <v>0</v>
      </c>
      <c r="K63" s="20">
        <v>1</v>
      </c>
      <c r="L63" s="20">
        <v>0</v>
      </c>
      <c r="M63" s="20">
        <v>0</v>
      </c>
      <c r="N63" s="21" t="s">
        <v>55</v>
      </c>
      <c r="O63" s="34">
        <v>288323.5</v>
      </c>
      <c r="P63" s="22">
        <f t="shared" si="4"/>
        <v>230658</v>
      </c>
      <c r="Q63" s="23">
        <f t="shared" si="5"/>
        <v>57665.5</v>
      </c>
      <c r="R63" s="24">
        <v>0.8</v>
      </c>
      <c r="S63" s="23">
        <f t="shared" si="2"/>
        <v>230658</v>
      </c>
      <c r="T63" s="9" t="b">
        <f t="shared" si="8"/>
        <v>1</v>
      </c>
      <c r="U63" s="25">
        <f t="shared" si="6"/>
        <v>0.8</v>
      </c>
      <c r="V63" s="26" t="b">
        <f t="shared" si="7"/>
        <v>1</v>
      </c>
      <c r="W63" s="26" t="b">
        <f t="shared" si="1"/>
        <v>1</v>
      </c>
    </row>
    <row r="64" spans="1:23" ht="24" x14ac:dyDescent="0.25">
      <c r="A64" s="14">
        <v>62</v>
      </c>
      <c r="B64" s="15" t="s">
        <v>177</v>
      </c>
      <c r="C64" s="16" t="s">
        <v>26</v>
      </c>
      <c r="D64" s="35" t="s">
        <v>109</v>
      </c>
      <c r="E64" s="35">
        <v>2601</v>
      </c>
      <c r="F64" s="33" t="s">
        <v>178</v>
      </c>
      <c r="G64" s="14" t="s">
        <v>42</v>
      </c>
      <c r="H64" s="19">
        <v>6.6000000000000003E-2</v>
      </c>
      <c r="I64" s="19">
        <v>0</v>
      </c>
      <c r="J64" s="19">
        <v>0</v>
      </c>
      <c r="K64" s="20">
        <v>1</v>
      </c>
      <c r="L64" s="20">
        <v>0</v>
      </c>
      <c r="M64" s="20">
        <v>1</v>
      </c>
      <c r="N64" s="21" t="s">
        <v>111</v>
      </c>
      <c r="O64" s="34">
        <v>194543.7</v>
      </c>
      <c r="P64" s="22">
        <f t="shared" si="4"/>
        <v>155634</v>
      </c>
      <c r="Q64" s="23">
        <f t="shared" si="5"/>
        <v>38909.700000000012</v>
      </c>
      <c r="R64" s="24">
        <v>0.8</v>
      </c>
      <c r="S64" s="23">
        <f t="shared" si="2"/>
        <v>155634</v>
      </c>
      <c r="T64" s="9" t="b">
        <f t="shared" si="8"/>
        <v>1</v>
      </c>
      <c r="U64" s="25">
        <f t="shared" si="6"/>
        <v>0.8</v>
      </c>
      <c r="V64" s="26" t="b">
        <f t="shared" si="7"/>
        <v>1</v>
      </c>
      <c r="W64" s="26" t="b">
        <f t="shared" si="1"/>
        <v>1</v>
      </c>
    </row>
    <row r="65" spans="1:23" ht="36" x14ac:dyDescent="0.25">
      <c r="A65" s="14">
        <v>63</v>
      </c>
      <c r="B65" s="15" t="s">
        <v>179</v>
      </c>
      <c r="C65" s="16" t="s">
        <v>26</v>
      </c>
      <c r="D65" s="35" t="s">
        <v>83</v>
      </c>
      <c r="E65" s="35">
        <v>2605</v>
      </c>
      <c r="F65" s="33" t="s">
        <v>180</v>
      </c>
      <c r="G65" s="14" t="s">
        <v>48</v>
      </c>
      <c r="H65" s="19">
        <v>0.25</v>
      </c>
      <c r="I65" s="19">
        <v>0</v>
      </c>
      <c r="J65" s="19">
        <v>0</v>
      </c>
      <c r="K65" s="20">
        <v>1</v>
      </c>
      <c r="L65" s="20">
        <v>0</v>
      </c>
      <c r="M65" s="20">
        <v>0</v>
      </c>
      <c r="N65" s="21" t="s">
        <v>85</v>
      </c>
      <c r="O65" s="34">
        <v>284593</v>
      </c>
      <c r="P65" s="22">
        <f t="shared" si="4"/>
        <v>227674</v>
      </c>
      <c r="Q65" s="23">
        <f t="shared" si="5"/>
        <v>56919</v>
      </c>
      <c r="R65" s="24">
        <v>0.8</v>
      </c>
      <c r="S65" s="23">
        <f t="shared" si="2"/>
        <v>227674</v>
      </c>
      <c r="T65" s="9" t="b">
        <f t="shared" si="8"/>
        <v>1</v>
      </c>
      <c r="U65" s="25">
        <f t="shared" si="6"/>
        <v>0.8</v>
      </c>
      <c r="V65" s="26" t="b">
        <f t="shared" si="7"/>
        <v>1</v>
      </c>
      <c r="W65" s="26" t="b">
        <f t="shared" si="1"/>
        <v>1</v>
      </c>
    </row>
    <row r="66" spans="1:23" ht="30" customHeight="1" x14ac:dyDescent="0.25">
      <c r="A66" s="14">
        <v>64</v>
      </c>
      <c r="B66" s="15" t="s">
        <v>181</v>
      </c>
      <c r="C66" s="16" t="s">
        <v>26</v>
      </c>
      <c r="D66" s="35" t="s">
        <v>27</v>
      </c>
      <c r="E66" s="35">
        <v>2604</v>
      </c>
      <c r="F66" s="33" t="s">
        <v>182</v>
      </c>
      <c r="G66" s="14" t="s">
        <v>48</v>
      </c>
      <c r="H66" s="19">
        <v>0.75</v>
      </c>
      <c r="I66" s="19">
        <v>0</v>
      </c>
      <c r="J66" s="19">
        <v>0</v>
      </c>
      <c r="K66" s="20">
        <v>0</v>
      </c>
      <c r="L66" s="20">
        <v>0</v>
      </c>
      <c r="M66" s="20">
        <v>0</v>
      </c>
      <c r="N66" s="21" t="s">
        <v>31</v>
      </c>
      <c r="O66" s="34">
        <v>1018763.73</v>
      </c>
      <c r="P66" s="22">
        <f t="shared" si="4"/>
        <v>815010</v>
      </c>
      <c r="Q66" s="23">
        <f t="shared" si="5"/>
        <v>203753.72999999998</v>
      </c>
      <c r="R66" s="24">
        <v>0.8</v>
      </c>
      <c r="S66" s="23">
        <f t="shared" si="2"/>
        <v>815010</v>
      </c>
      <c r="T66" s="9" t="b">
        <f t="shared" si="8"/>
        <v>1</v>
      </c>
      <c r="U66" s="25">
        <f t="shared" si="6"/>
        <v>0.8</v>
      </c>
      <c r="V66" s="26" t="b">
        <f t="shared" si="7"/>
        <v>1</v>
      </c>
      <c r="W66" s="26" t="b">
        <f t="shared" si="1"/>
        <v>1</v>
      </c>
    </row>
    <row r="67" spans="1:23" ht="24" x14ac:dyDescent="0.25">
      <c r="A67" s="14">
        <v>65</v>
      </c>
      <c r="B67" s="15" t="s">
        <v>183</v>
      </c>
      <c r="C67" s="16" t="s">
        <v>26</v>
      </c>
      <c r="D67" s="35" t="s">
        <v>27</v>
      </c>
      <c r="E67" s="35">
        <v>2604</v>
      </c>
      <c r="F67" s="33" t="s">
        <v>184</v>
      </c>
      <c r="G67" s="14" t="s">
        <v>48</v>
      </c>
      <c r="H67" s="19">
        <v>7.0999999999999994E-2</v>
      </c>
      <c r="I67" s="19">
        <v>0</v>
      </c>
      <c r="J67" s="19">
        <v>0</v>
      </c>
      <c r="K67" s="20">
        <v>1</v>
      </c>
      <c r="L67" s="20">
        <v>0</v>
      </c>
      <c r="M67" s="20">
        <v>1</v>
      </c>
      <c r="N67" s="21" t="s">
        <v>31</v>
      </c>
      <c r="O67" s="34">
        <v>342761.05</v>
      </c>
      <c r="P67" s="22">
        <f t="shared" si="4"/>
        <v>274208</v>
      </c>
      <c r="Q67" s="23">
        <f t="shared" si="5"/>
        <v>68553.049999999988</v>
      </c>
      <c r="R67" s="24">
        <v>0.8</v>
      </c>
      <c r="S67" s="23">
        <f t="shared" si="2"/>
        <v>274208</v>
      </c>
      <c r="T67" s="9" t="b">
        <f t="shared" si="8"/>
        <v>1</v>
      </c>
      <c r="U67" s="25">
        <f t="shared" si="6"/>
        <v>0.8</v>
      </c>
      <c r="V67" s="26" t="b">
        <f t="shared" si="7"/>
        <v>1</v>
      </c>
      <c r="W67" s="26" t="b">
        <f t="shared" ref="W67:W82" si="9">O67=P67+Q67</f>
        <v>1</v>
      </c>
    </row>
    <row r="68" spans="1:23" ht="30" customHeight="1" x14ac:dyDescent="0.25">
      <c r="A68" s="14">
        <v>66</v>
      </c>
      <c r="B68" s="15" t="s">
        <v>185</v>
      </c>
      <c r="C68" s="16" t="s">
        <v>26</v>
      </c>
      <c r="D68" s="35" t="s">
        <v>186</v>
      </c>
      <c r="E68" s="35">
        <v>2613</v>
      </c>
      <c r="F68" s="33" t="s">
        <v>187</v>
      </c>
      <c r="G68" s="14" t="s">
        <v>92</v>
      </c>
      <c r="H68" s="19">
        <v>0.13200000000000001</v>
      </c>
      <c r="I68" s="19">
        <v>0</v>
      </c>
      <c r="J68" s="19">
        <v>0</v>
      </c>
      <c r="K68" s="20">
        <v>0</v>
      </c>
      <c r="L68" s="20">
        <v>0</v>
      </c>
      <c r="M68" s="20">
        <v>0</v>
      </c>
      <c r="N68" s="21" t="s">
        <v>107</v>
      </c>
      <c r="O68" s="34">
        <v>112638.06</v>
      </c>
      <c r="P68" s="22">
        <f t="shared" si="4"/>
        <v>90110</v>
      </c>
      <c r="Q68" s="23">
        <f t="shared" si="5"/>
        <v>22528.059999999998</v>
      </c>
      <c r="R68" s="24">
        <v>0.8</v>
      </c>
      <c r="S68" s="23">
        <f t="shared" ref="S68:S80" si="10">P68</f>
        <v>90110</v>
      </c>
      <c r="T68" s="9" t="b">
        <f t="shared" si="8"/>
        <v>1</v>
      </c>
      <c r="U68" s="25">
        <f t="shared" si="6"/>
        <v>0.8</v>
      </c>
      <c r="V68" s="26" t="b">
        <f t="shared" si="7"/>
        <v>1</v>
      </c>
      <c r="W68" s="26" t="b">
        <f t="shared" si="9"/>
        <v>1</v>
      </c>
    </row>
    <row r="69" spans="1:23" ht="30" customHeight="1" x14ac:dyDescent="0.25">
      <c r="A69" s="14">
        <v>67</v>
      </c>
      <c r="B69" s="15" t="s">
        <v>188</v>
      </c>
      <c r="C69" s="16" t="s">
        <v>26</v>
      </c>
      <c r="D69" s="35" t="s">
        <v>186</v>
      </c>
      <c r="E69" s="35">
        <v>2613</v>
      </c>
      <c r="F69" s="33" t="s">
        <v>189</v>
      </c>
      <c r="G69" s="14" t="s">
        <v>92</v>
      </c>
      <c r="H69" s="19">
        <v>0.55900000000000005</v>
      </c>
      <c r="I69" s="19">
        <v>0</v>
      </c>
      <c r="J69" s="19">
        <v>0</v>
      </c>
      <c r="K69" s="20">
        <v>0</v>
      </c>
      <c r="L69" s="20">
        <v>0</v>
      </c>
      <c r="M69" s="20">
        <v>0</v>
      </c>
      <c r="N69" s="21" t="s">
        <v>107</v>
      </c>
      <c r="O69" s="34">
        <v>483477.91</v>
      </c>
      <c r="P69" s="22">
        <f t="shared" ref="P69:P80" si="11">ROUNDDOWN(O69*R69,0)</f>
        <v>386782</v>
      </c>
      <c r="Q69" s="23">
        <f t="shared" ref="Q69:Q80" si="12">O69-P69</f>
        <v>96695.909999999974</v>
      </c>
      <c r="R69" s="24">
        <v>0.8</v>
      </c>
      <c r="S69" s="23">
        <f t="shared" si="10"/>
        <v>386782</v>
      </c>
      <c r="T69" s="9" t="b">
        <f t="shared" si="8"/>
        <v>1</v>
      </c>
      <c r="U69" s="25">
        <f t="shared" ref="U69:U84" si="13">ROUND(P69/O69,4)</f>
        <v>0.8</v>
      </c>
      <c r="V69" s="26" t="b">
        <f t="shared" ref="V69:V84" si="14">U69=R69</f>
        <v>1</v>
      </c>
      <c r="W69" s="26" t="b">
        <f t="shared" si="9"/>
        <v>1</v>
      </c>
    </row>
    <row r="70" spans="1:23" ht="24" x14ac:dyDescent="0.25">
      <c r="A70" s="14">
        <v>68</v>
      </c>
      <c r="B70" s="15" t="s">
        <v>190</v>
      </c>
      <c r="C70" s="16" t="s">
        <v>26</v>
      </c>
      <c r="D70" s="35" t="s">
        <v>133</v>
      </c>
      <c r="E70" s="35">
        <v>2612</v>
      </c>
      <c r="F70" s="33" t="s">
        <v>191</v>
      </c>
      <c r="G70" s="14" t="s">
        <v>48</v>
      </c>
      <c r="H70" s="19">
        <v>0</v>
      </c>
      <c r="I70" s="19">
        <v>0</v>
      </c>
      <c r="J70" s="19">
        <v>0</v>
      </c>
      <c r="K70" s="20">
        <v>1</v>
      </c>
      <c r="L70" s="20">
        <v>0</v>
      </c>
      <c r="M70" s="20">
        <v>0</v>
      </c>
      <c r="N70" s="21" t="s">
        <v>135</v>
      </c>
      <c r="O70" s="34">
        <v>217051.95</v>
      </c>
      <c r="P70" s="22">
        <f t="shared" si="11"/>
        <v>173641</v>
      </c>
      <c r="Q70" s="23">
        <f t="shared" si="12"/>
        <v>43410.950000000012</v>
      </c>
      <c r="R70" s="24">
        <v>0.8</v>
      </c>
      <c r="S70" s="23">
        <f t="shared" si="10"/>
        <v>173641</v>
      </c>
      <c r="T70" s="9" t="b">
        <f t="shared" si="8"/>
        <v>1</v>
      </c>
      <c r="U70" s="25">
        <f t="shared" si="13"/>
        <v>0.8</v>
      </c>
      <c r="V70" s="26" t="b">
        <f t="shared" si="14"/>
        <v>1</v>
      </c>
      <c r="W70" s="26" t="b">
        <f t="shared" si="9"/>
        <v>1</v>
      </c>
    </row>
    <row r="71" spans="1:23" ht="24" x14ac:dyDescent="0.25">
      <c r="A71" s="14">
        <v>69</v>
      </c>
      <c r="B71" s="15" t="s">
        <v>192</v>
      </c>
      <c r="C71" s="16" t="s">
        <v>26</v>
      </c>
      <c r="D71" s="35" t="s">
        <v>133</v>
      </c>
      <c r="E71" s="35">
        <v>2612</v>
      </c>
      <c r="F71" s="33" t="s">
        <v>193</v>
      </c>
      <c r="G71" s="14" t="s">
        <v>48</v>
      </c>
      <c r="H71" s="19">
        <v>0</v>
      </c>
      <c r="I71" s="19">
        <v>0</v>
      </c>
      <c r="J71" s="19">
        <v>0</v>
      </c>
      <c r="K71" s="20">
        <v>1</v>
      </c>
      <c r="L71" s="20">
        <v>0</v>
      </c>
      <c r="M71" s="20">
        <v>0</v>
      </c>
      <c r="N71" s="21" t="s">
        <v>135</v>
      </c>
      <c r="O71" s="34">
        <v>244431.75</v>
      </c>
      <c r="P71" s="22">
        <f t="shared" si="11"/>
        <v>195545</v>
      </c>
      <c r="Q71" s="23">
        <f t="shared" si="12"/>
        <v>48886.75</v>
      </c>
      <c r="R71" s="24">
        <v>0.8</v>
      </c>
      <c r="S71" s="23">
        <f t="shared" si="10"/>
        <v>195545</v>
      </c>
      <c r="T71" s="9" t="b">
        <f t="shared" si="8"/>
        <v>1</v>
      </c>
      <c r="U71" s="25">
        <f t="shared" si="13"/>
        <v>0.8</v>
      </c>
      <c r="V71" s="26" t="b">
        <f t="shared" si="14"/>
        <v>1</v>
      </c>
      <c r="W71" s="26" t="b">
        <f t="shared" si="9"/>
        <v>1</v>
      </c>
    </row>
    <row r="72" spans="1:23" ht="30" customHeight="1" x14ac:dyDescent="0.25">
      <c r="A72" s="14">
        <v>70</v>
      </c>
      <c r="B72" s="15" t="s">
        <v>194</v>
      </c>
      <c r="C72" s="16" t="s">
        <v>26</v>
      </c>
      <c r="D72" s="35" t="s">
        <v>133</v>
      </c>
      <c r="E72" s="35">
        <v>2612</v>
      </c>
      <c r="F72" s="33" t="s">
        <v>195</v>
      </c>
      <c r="G72" s="14" t="s">
        <v>42</v>
      </c>
      <c r="H72" s="19">
        <v>0</v>
      </c>
      <c r="I72" s="19">
        <v>0</v>
      </c>
      <c r="J72" s="19">
        <v>0</v>
      </c>
      <c r="K72" s="20">
        <v>1</v>
      </c>
      <c r="L72" s="20">
        <v>0</v>
      </c>
      <c r="M72" s="20">
        <v>0</v>
      </c>
      <c r="N72" s="21" t="s">
        <v>135</v>
      </c>
      <c r="O72" s="34">
        <v>122016</v>
      </c>
      <c r="P72" s="22">
        <f t="shared" si="11"/>
        <v>97612</v>
      </c>
      <c r="Q72" s="23">
        <f t="shared" si="12"/>
        <v>24404</v>
      </c>
      <c r="R72" s="24">
        <v>0.8</v>
      </c>
      <c r="S72" s="23">
        <f t="shared" si="10"/>
        <v>97612</v>
      </c>
      <c r="T72" s="9" t="b">
        <f t="shared" si="8"/>
        <v>1</v>
      </c>
      <c r="U72" s="25">
        <f t="shared" si="13"/>
        <v>0.8</v>
      </c>
      <c r="V72" s="26" t="b">
        <f t="shared" si="14"/>
        <v>1</v>
      </c>
      <c r="W72" s="26" t="b">
        <f t="shared" si="9"/>
        <v>1</v>
      </c>
    </row>
    <row r="73" spans="1:23" ht="30" customHeight="1" x14ac:dyDescent="0.25">
      <c r="A73" s="14">
        <v>71</v>
      </c>
      <c r="B73" s="15" t="s">
        <v>196</v>
      </c>
      <c r="C73" s="16" t="s">
        <v>26</v>
      </c>
      <c r="D73" s="35" t="s">
        <v>99</v>
      </c>
      <c r="E73" s="35">
        <v>2602</v>
      </c>
      <c r="F73" s="33" t="s">
        <v>197</v>
      </c>
      <c r="G73" s="14" t="s">
        <v>42</v>
      </c>
      <c r="H73" s="19">
        <v>0</v>
      </c>
      <c r="I73" s="19">
        <v>0</v>
      </c>
      <c r="J73" s="19">
        <v>0</v>
      </c>
      <c r="K73" s="20">
        <v>1</v>
      </c>
      <c r="L73" s="20">
        <v>0</v>
      </c>
      <c r="M73" s="20">
        <v>0</v>
      </c>
      <c r="N73" s="21" t="s">
        <v>101</v>
      </c>
      <c r="O73" s="34">
        <v>90196.17</v>
      </c>
      <c r="P73" s="22">
        <f t="shared" si="11"/>
        <v>72156</v>
      </c>
      <c r="Q73" s="23">
        <f t="shared" si="12"/>
        <v>18040.169999999998</v>
      </c>
      <c r="R73" s="24">
        <v>0.8</v>
      </c>
      <c r="S73" s="23">
        <f t="shared" si="10"/>
        <v>72156</v>
      </c>
      <c r="T73" s="9" t="b">
        <f t="shared" si="8"/>
        <v>1</v>
      </c>
      <c r="U73" s="25">
        <f t="shared" si="13"/>
        <v>0.8</v>
      </c>
      <c r="V73" s="26" t="b">
        <f t="shared" si="14"/>
        <v>1</v>
      </c>
      <c r="W73" s="26" t="b">
        <f t="shared" si="9"/>
        <v>1</v>
      </c>
    </row>
    <row r="74" spans="1:23" ht="30" customHeight="1" x14ac:dyDescent="0.25">
      <c r="A74" s="14">
        <v>72</v>
      </c>
      <c r="B74" s="15" t="s">
        <v>198</v>
      </c>
      <c r="C74" s="16" t="s">
        <v>26</v>
      </c>
      <c r="D74" s="35" t="s">
        <v>33</v>
      </c>
      <c r="E74" s="35">
        <v>2609</v>
      </c>
      <c r="F74" s="33" t="s">
        <v>199</v>
      </c>
      <c r="G74" s="14" t="s">
        <v>48</v>
      </c>
      <c r="H74" s="19">
        <v>0</v>
      </c>
      <c r="I74" s="19">
        <v>0</v>
      </c>
      <c r="J74" s="19">
        <v>0</v>
      </c>
      <c r="K74" s="20">
        <v>1</v>
      </c>
      <c r="L74" s="20">
        <v>0</v>
      </c>
      <c r="M74" s="20">
        <v>0</v>
      </c>
      <c r="N74" s="21" t="s">
        <v>31</v>
      </c>
      <c r="O74" s="34">
        <v>521272.16</v>
      </c>
      <c r="P74" s="22">
        <f t="shared" si="11"/>
        <v>417017</v>
      </c>
      <c r="Q74" s="23">
        <f t="shared" si="12"/>
        <v>104255.15999999997</v>
      </c>
      <c r="R74" s="24">
        <v>0.8</v>
      </c>
      <c r="S74" s="23">
        <f t="shared" si="10"/>
        <v>417017</v>
      </c>
      <c r="T74" s="9" t="b">
        <f t="shared" si="8"/>
        <v>1</v>
      </c>
      <c r="U74" s="25">
        <f t="shared" si="13"/>
        <v>0.8</v>
      </c>
      <c r="V74" s="26" t="b">
        <f t="shared" si="14"/>
        <v>1</v>
      </c>
      <c r="W74" s="26" t="b">
        <f t="shared" si="9"/>
        <v>1</v>
      </c>
    </row>
    <row r="75" spans="1:23" ht="30" customHeight="1" x14ac:dyDescent="0.25">
      <c r="A75" s="14">
        <v>73</v>
      </c>
      <c r="B75" s="15" t="s">
        <v>200</v>
      </c>
      <c r="C75" s="16" t="s">
        <v>26</v>
      </c>
      <c r="D75" s="35" t="s">
        <v>33</v>
      </c>
      <c r="E75" s="35">
        <v>2609</v>
      </c>
      <c r="F75" s="33" t="s">
        <v>201</v>
      </c>
      <c r="G75" s="14" t="s">
        <v>48</v>
      </c>
      <c r="H75" s="19">
        <v>0</v>
      </c>
      <c r="I75" s="19">
        <v>0</v>
      </c>
      <c r="J75" s="19">
        <v>0</v>
      </c>
      <c r="K75" s="20">
        <v>2</v>
      </c>
      <c r="L75" s="20">
        <v>0</v>
      </c>
      <c r="M75" s="20">
        <v>0</v>
      </c>
      <c r="N75" s="21" t="s">
        <v>31</v>
      </c>
      <c r="O75" s="34">
        <v>537461.91</v>
      </c>
      <c r="P75" s="22">
        <f t="shared" si="11"/>
        <v>429969</v>
      </c>
      <c r="Q75" s="23">
        <f t="shared" si="12"/>
        <v>107492.91000000003</v>
      </c>
      <c r="R75" s="24">
        <v>0.8</v>
      </c>
      <c r="S75" s="23">
        <f t="shared" si="10"/>
        <v>429969</v>
      </c>
      <c r="T75" s="9" t="b">
        <f t="shared" si="8"/>
        <v>1</v>
      </c>
      <c r="U75" s="25">
        <f t="shared" si="13"/>
        <v>0.8</v>
      </c>
      <c r="V75" s="26" t="b">
        <f t="shared" si="14"/>
        <v>1</v>
      </c>
      <c r="W75" s="26" t="b">
        <f t="shared" si="9"/>
        <v>1</v>
      </c>
    </row>
    <row r="76" spans="1:23" ht="30" customHeight="1" x14ac:dyDescent="0.25">
      <c r="A76" s="14">
        <v>74</v>
      </c>
      <c r="B76" s="15" t="s">
        <v>202</v>
      </c>
      <c r="C76" s="16" t="s">
        <v>26</v>
      </c>
      <c r="D76" s="35" t="s">
        <v>133</v>
      </c>
      <c r="E76" s="35">
        <v>2612</v>
      </c>
      <c r="F76" s="33" t="s">
        <v>203</v>
      </c>
      <c r="G76" s="14" t="s">
        <v>48</v>
      </c>
      <c r="H76" s="19">
        <v>0.02</v>
      </c>
      <c r="I76" s="19">
        <v>0</v>
      </c>
      <c r="J76" s="19">
        <v>0</v>
      </c>
      <c r="K76" s="20">
        <v>1</v>
      </c>
      <c r="L76" s="20">
        <v>0</v>
      </c>
      <c r="M76" s="20">
        <v>0</v>
      </c>
      <c r="N76" s="21" t="s">
        <v>135</v>
      </c>
      <c r="O76" s="34">
        <v>94380.36</v>
      </c>
      <c r="P76" s="22">
        <f t="shared" si="11"/>
        <v>75504</v>
      </c>
      <c r="Q76" s="23">
        <f t="shared" si="12"/>
        <v>18876.36</v>
      </c>
      <c r="R76" s="24">
        <v>0.8</v>
      </c>
      <c r="S76" s="23">
        <f t="shared" si="10"/>
        <v>75504</v>
      </c>
      <c r="T76" s="9" t="b">
        <f t="shared" si="8"/>
        <v>1</v>
      </c>
      <c r="U76" s="25">
        <f t="shared" si="13"/>
        <v>0.8</v>
      </c>
      <c r="V76" s="26" t="b">
        <f t="shared" si="14"/>
        <v>1</v>
      </c>
      <c r="W76" s="26" t="b">
        <f t="shared" si="9"/>
        <v>1</v>
      </c>
    </row>
    <row r="77" spans="1:23" ht="30" customHeight="1" x14ac:dyDescent="0.25">
      <c r="A77" s="14">
        <v>75</v>
      </c>
      <c r="B77" s="15" t="s">
        <v>204</v>
      </c>
      <c r="C77" s="16" t="s">
        <v>26</v>
      </c>
      <c r="D77" s="35" t="s">
        <v>137</v>
      </c>
      <c r="E77" s="35">
        <v>2610</v>
      </c>
      <c r="F77" s="33" t="s">
        <v>205</v>
      </c>
      <c r="G77" s="14" t="s">
        <v>48</v>
      </c>
      <c r="H77" s="19">
        <v>0</v>
      </c>
      <c r="I77" s="19">
        <v>0</v>
      </c>
      <c r="J77" s="19">
        <v>0</v>
      </c>
      <c r="K77" s="20">
        <v>1</v>
      </c>
      <c r="L77" s="20">
        <v>0</v>
      </c>
      <c r="M77" s="20">
        <v>0</v>
      </c>
      <c r="N77" s="21" t="s">
        <v>55</v>
      </c>
      <c r="O77" s="34">
        <v>408013.4</v>
      </c>
      <c r="P77" s="22">
        <f t="shared" si="11"/>
        <v>326410</v>
      </c>
      <c r="Q77" s="23">
        <f t="shared" si="12"/>
        <v>81603.400000000023</v>
      </c>
      <c r="R77" s="24">
        <v>0.8</v>
      </c>
      <c r="S77" s="23">
        <f t="shared" si="10"/>
        <v>326410</v>
      </c>
      <c r="T77" s="9" t="b">
        <f t="shared" si="8"/>
        <v>1</v>
      </c>
      <c r="U77" s="25">
        <f t="shared" si="13"/>
        <v>0.8</v>
      </c>
      <c r="V77" s="26" t="b">
        <f t="shared" si="14"/>
        <v>1</v>
      </c>
      <c r="W77" s="26" t="b">
        <f t="shared" si="9"/>
        <v>1</v>
      </c>
    </row>
    <row r="78" spans="1:23" ht="30" customHeight="1" x14ac:dyDescent="0.25">
      <c r="A78" s="14">
        <v>76</v>
      </c>
      <c r="B78" s="15" t="s">
        <v>206</v>
      </c>
      <c r="C78" s="16" t="s">
        <v>26</v>
      </c>
      <c r="D78" s="35" t="s">
        <v>133</v>
      </c>
      <c r="E78" s="35">
        <v>2612</v>
      </c>
      <c r="F78" s="33" t="s">
        <v>207</v>
      </c>
      <c r="G78" s="14" t="s">
        <v>48</v>
      </c>
      <c r="H78" s="19">
        <v>0.115</v>
      </c>
      <c r="I78" s="19">
        <v>0</v>
      </c>
      <c r="J78" s="19">
        <v>0</v>
      </c>
      <c r="K78" s="20">
        <v>1</v>
      </c>
      <c r="L78" s="20">
        <v>0</v>
      </c>
      <c r="M78" s="20">
        <v>0</v>
      </c>
      <c r="N78" s="21" t="s">
        <v>135</v>
      </c>
      <c r="O78" s="34">
        <v>127974.12</v>
      </c>
      <c r="P78" s="22">
        <f t="shared" si="11"/>
        <v>102379</v>
      </c>
      <c r="Q78" s="23">
        <f t="shared" si="12"/>
        <v>25595.119999999995</v>
      </c>
      <c r="R78" s="24">
        <v>0.8</v>
      </c>
      <c r="S78" s="23">
        <f t="shared" si="10"/>
        <v>102379</v>
      </c>
      <c r="T78" s="9" t="b">
        <f t="shared" si="8"/>
        <v>1</v>
      </c>
      <c r="U78" s="25">
        <f t="shared" si="13"/>
        <v>0.8</v>
      </c>
      <c r="V78" s="26" t="b">
        <f t="shared" si="14"/>
        <v>1</v>
      </c>
      <c r="W78" s="26" t="b">
        <f t="shared" si="9"/>
        <v>1</v>
      </c>
    </row>
    <row r="79" spans="1:23" ht="30" customHeight="1" x14ac:dyDescent="0.25">
      <c r="A79" s="14">
        <v>77</v>
      </c>
      <c r="B79" s="15" t="s">
        <v>208</v>
      </c>
      <c r="C79" s="16" t="s">
        <v>26</v>
      </c>
      <c r="D79" s="35" t="s">
        <v>137</v>
      </c>
      <c r="E79" s="35">
        <v>2610</v>
      </c>
      <c r="F79" s="33" t="s">
        <v>209</v>
      </c>
      <c r="G79" s="14" t="s">
        <v>48</v>
      </c>
      <c r="H79" s="19">
        <v>0</v>
      </c>
      <c r="I79" s="19">
        <v>0</v>
      </c>
      <c r="J79" s="19">
        <v>0</v>
      </c>
      <c r="K79" s="20">
        <v>1</v>
      </c>
      <c r="L79" s="20">
        <v>0</v>
      </c>
      <c r="M79" s="20">
        <v>0</v>
      </c>
      <c r="N79" s="21" t="s">
        <v>55</v>
      </c>
      <c r="O79" s="34">
        <v>529239.56999999995</v>
      </c>
      <c r="P79" s="22">
        <f t="shared" si="11"/>
        <v>423391</v>
      </c>
      <c r="Q79" s="23">
        <f t="shared" si="12"/>
        <v>105848.56999999995</v>
      </c>
      <c r="R79" s="24">
        <v>0.8</v>
      </c>
      <c r="S79" s="23">
        <f t="shared" si="10"/>
        <v>423391</v>
      </c>
      <c r="T79" s="9" t="b">
        <f t="shared" si="8"/>
        <v>1</v>
      </c>
      <c r="U79" s="25">
        <f t="shared" si="13"/>
        <v>0.8</v>
      </c>
      <c r="V79" s="26" t="b">
        <f t="shared" si="14"/>
        <v>1</v>
      </c>
      <c r="W79" s="26" t="b">
        <f t="shared" si="9"/>
        <v>1</v>
      </c>
    </row>
    <row r="80" spans="1:23" ht="20.100000000000001" customHeight="1" x14ac:dyDescent="0.25">
      <c r="A80" s="36" t="s">
        <v>210</v>
      </c>
      <c r="B80" s="36"/>
      <c r="C80" s="36"/>
      <c r="D80" s="36"/>
      <c r="E80" s="36"/>
      <c r="F80" s="36"/>
      <c r="G80" s="36"/>
      <c r="H80" s="37">
        <f t="shared" ref="H80:M80" si="15">SUM(H3:H79)</f>
        <v>9.1170000000000009</v>
      </c>
      <c r="I80" s="37">
        <f t="shared" si="15"/>
        <v>0</v>
      </c>
      <c r="J80" s="37">
        <f t="shared" si="15"/>
        <v>0.52400000000000002</v>
      </c>
      <c r="K80" s="38">
        <f t="shared" si="15"/>
        <v>90</v>
      </c>
      <c r="L80" s="38">
        <f t="shared" si="15"/>
        <v>2</v>
      </c>
      <c r="M80" s="38">
        <f t="shared" si="15"/>
        <v>10</v>
      </c>
      <c r="N80" s="39" t="s">
        <v>211</v>
      </c>
      <c r="O80" s="40">
        <f>SUM(O3:O79)</f>
        <v>31485327.209999993</v>
      </c>
      <c r="P80" s="40">
        <f>SUM(P3:P79)</f>
        <v>25188222</v>
      </c>
      <c r="Q80" s="40">
        <f>SUM(Q3:Q79)</f>
        <v>6297105.2100000018</v>
      </c>
      <c r="R80" s="41" t="s">
        <v>211</v>
      </c>
      <c r="S80" s="42">
        <f>SUM(S3:S79)</f>
        <v>25188222</v>
      </c>
      <c r="T80" s="9" t="b">
        <f>P80=SUM(S80:S80)</f>
        <v>1</v>
      </c>
      <c r="U80" s="25">
        <f>ROUND(P80/O80,4)</f>
        <v>0.8</v>
      </c>
      <c r="V80" s="26" t="s">
        <v>211</v>
      </c>
      <c r="W80" s="26" t="b">
        <f>O80=P80+Q80</f>
        <v>1</v>
      </c>
    </row>
    <row r="81" spans="1:23" ht="20.100000000000001" customHeight="1" x14ac:dyDescent="0.25">
      <c r="A81" s="43"/>
      <c r="B81" s="43"/>
      <c r="C81" s="43"/>
      <c r="D81" s="43"/>
      <c r="E81" s="43"/>
      <c r="F81" s="43"/>
      <c r="G81" s="43"/>
      <c r="H81" s="44">
        <f>H80+I80+J80</f>
        <v>9.6410000000000018</v>
      </c>
      <c r="I81" s="44"/>
      <c r="J81" s="44"/>
      <c r="K81" s="45">
        <f>K80+L80+M80</f>
        <v>102</v>
      </c>
      <c r="L81" s="45"/>
      <c r="M81" s="45"/>
    </row>
    <row r="82" spans="1:23" ht="20.100000000000001" customHeight="1" x14ac:dyDescent="0.25">
      <c r="A82" s="47" t="s">
        <v>212</v>
      </c>
      <c r="B82" s="47"/>
      <c r="C82" s="47"/>
      <c r="D82" s="47"/>
      <c r="E82" s="47"/>
      <c r="F82" s="47"/>
      <c r="G82" s="47"/>
      <c r="H82" s="48"/>
      <c r="I82" s="48"/>
      <c r="J82" s="48"/>
      <c r="K82" s="48"/>
      <c r="L82" s="48"/>
      <c r="M82" s="48"/>
      <c r="N82" s="48"/>
      <c r="O82" s="49"/>
      <c r="P82" s="48"/>
      <c r="Q82" s="48"/>
      <c r="S82" s="48"/>
      <c r="T82" s="9"/>
      <c r="W82" s="26"/>
    </row>
    <row r="83" spans="1:23" ht="28.5" customHeight="1" x14ac:dyDescent="0.25">
      <c r="A83" s="50" t="s">
        <v>213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9"/>
    </row>
    <row r="84" spans="1:23" x14ac:dyDescent="0.25">
      <c r="B84" s="51"/>
      <c r="C84" s="51"/>
      <c r="D84" s="51"/>
      <c r="E84" s="51"/>
      <c r="F84" s="51"/>
      <c r="G84" s="51"/>
      <c r="O84" s="52"/>
    </row>
    <row r="85" spans="1:23" x14ac:dyDescent="0.25">
      <c r="I85" s="26" t="b">
        <f>H80+I80+J80=H81</f>
        <v>1</v>
      </c>
      <c r="L85" s="26" t="b">
        <f>K80+L80+M80=K81</f>
        <v>1</v>
      </c>
    </row>
  </sheetData>
  <mergeCells count="18">
    <mergeCell ref="Q1:Q2"/>
    <mergeCell ref="R1:R2"/>
    <mergeCell ref="A80:G80"/>
    <mergeCell ref="H81:J81"/>
    <mergeCell ref="K81:M81"/>
    <mergeCell ref="A83:S83"/>
    <mergeCell ref="G1:G2"/>
    <mergeCell ref="H1:J1"/>
    <mergeCell ref="K1:M1"/>
    <mergeCell ref="N1:N2"/>
    <mergeCell ref="O1:O2"/>
    <mergeCell ref="P1:P2"/>
    <mergeCell ref="A1:A2"/>
    <mergeCell ref="B1:B2"/>
    <mergeCell ref="C1:C2"/>
    <mergeCell ref="D1:D2"/>
    <mergeCell ref="E1:E2"/>
    <mergeCell ref="F1:F2"/>
  </mergeCells>
  <conditionalFormatting sqref="T3:W80">
    <cfRule type="cellIs" dxfId="9" priority="10" operator="equal">
      <formula>FALSE</formula>
    </cfRule>
  </conditionalFormatting>
  <conditionalFormatting sqref="T3:V80">
    <cfRule type="containsText" dxfId="8" priority="9" operator="containsText" text="fałsz">
      <formula>NOT(ISERROR(SEARCH("fałsz",T3)))</formula>
    </cfRule>
  </conditionalFormatting>
  <conditionalFormatting sqref="W82">
    <cfRule type="cellIs" dxfId="7" priority="8" operator="equal">
      <formula>FALSE</formula>
    </cfRule>
  </conditionalFormatting>
  <conditionalFormatting sqref="W82">
    <cfRule type="cellIs" dxfId="6" priority="7" operator="equal">
      <formula>FALSE</formula>
    </cfRule>
  </conditionalFormatting>
  <conditionalFormatting sqref="I85">
    <cfRule type="cellIs" dxfId="5" priority="6" operator="equal">
      <formula>FALSE</formula>
    </cfRule>
  </conditionalFormatting>
  <conditionalFormatting sqref="I85">
    <cfRule type="cellIs" dxfId="4" priority="5" operator="equal">
      <formula>FALSE</formula>
    </cfRule>
  </conditionalFormatting>
  <conditionalFormatting sqref="L85">
    <cfRule type="cellIs" dxfId="3" priority="4" operator="equal">
      <formula>FALSE</formula>
    </cfRule>
  </conditionalFormatting>
  <conditionalFormatting sqref="L85">
    <cfRule type="cellIs" dxfId="2" priority="3" operator="equal">
      <formula>FALSE</formula>
    </cfRule>
  </conditionalFormatting>
  <conditionalFormatting sqref="F3:F4">
    <cfRule type="expression" dxfId="1" priority="1">
      <formula>$AP3="odrzucenie"</formula>
    </cfRule>
    <cfRule type="expression" dxfId="0" priority="2">
      <formula>$AP3="rezygnacja"</formula>
    </cfRule>
  </conditionalFormatting>
  <dataValidations count="2">
    <dataValidation type="list" allowBlank="1" showInputMessage="1" showErrorMessage="1" sqref="C3:C79" xr:uid="{5605D6C6-DC95-4826-8B76-4C1F37C53D1C}">
      <formula1>"N"</formula1>
    </dataValidation>
    <dataValidation type="list" allowBlank="1" showInputMessage="1" showErrorMessage="1" sqref="G3:G79" xr:uid="{9A6346FB-A4F8-4F5A-8858-E4C24024B000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2023-09-27T06:42:55Z</dcterms:created>
  <dcterms:modified xsi:type="dcterms:W3CDTF">2023-09-27T06:43:20Z</dcterms:modified>
</cp:coreProperties>
</file>