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REMONTY - lista na 2023\"/>
    </mc:Choice>
  </mc:AlternateContent>
  <xr:revisionPtr revIDLastSave="0" documentId="13_ncr:1_{8BBEB62E-A28F-4D8A-B769-DB61EB4241B7}" xr6:coauthVersionLast="36" xr6:coauthVersionMax="36" xr10:uidLastSave="{00000000-0000-0000-0000-000000000000}"/>
  <bookViews>
    <workbookView xWindow="0" yWindow="0" windowWidth="28800" windowHeight="12225" xr2:uid="{D8CD317E-E199-4366-8F3D-D672CAA23D0E}"/>
  </bookViews>
  <sheets>
    <sheet name="gm rez" sheetId="1" r:id="rId1"/>
  </sheets>
  <definedNames>
    <definedName name="_xlnm.Print_Area" localSheetId="0">'gm rez'!$A$1:$O$49</definedName>
    <definedName name="_xlnm.Print_Titles" localSheetId="0">'gm rez'!$1:$2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I45" i="1"/>
  <c r="L44" i="1"/>
  <c r="O44" i="1" s="1"/>
  <c r="S43" i="1"/>
  <c r="Q43" i="1"/>
  <c r="R43" i="1" s="1"/>
  <c r="O43" i="1"/>
  <c r="P43" i="1" s="1"/>
  <c r="S42" i="1"/>
  <c r="Q42" i="1"/>
  <c r="R42" i="1" s="1"/>
  <c r="P42" i="1"/>
  <c r="O42" i="1"/>
  <c r="S41" i="1"/>
  <c r="R41" i="1"/>
  <c r="Q41" i="1"/>
  <c r="O41" i="1"/>
  <c r="P41" i="1" s="1"/>
  <c r="S40" i="1"/>
  <c r="Q40" i="1"/>
  <c r="R40" i="1" s="1"/>
  <c r="O40" i="1"/>
  <c r="P40" i="1" s="1"/>
  <c r="S39" i="1"/>
  <c r="Q39" i="1"/>
  <c r="R39" i="1" s="1"/>
  <c r="P39" i="1"/>
  <c r="O39" i="1"/>
  <c r="S38" i="1"/>
  <c r="R38" i="1"/>
  <c r="Q38" i="1"/>
  <c r="O38" i="1"/>
  <c r="P38" i="1" s="1"/>
  <c r="S37" i="1"/>
  <c r="Q37" i="1"/>
  <c r="R37" i="1" s="1"/>
  <c r="O37" i="1"/>
  <c r="P37" i="1" s="1"/>
  <c r="S36" i="1"/>
  <c r="Q36" i="1"/>
  <c r="R36" i="1" s="1"/>
  <c r="P36" i="1"/>
  <c r="O36" i="1"/>
  <c r="S35" i="1"/>
  <c r="R35" i="1"/>
  <c r="Q35" i="1"/>
  <c r="O35" i="1"/>
  <c r="P35" i="1" s="1"/>
  <c r="S34" i="1"/>
  <c r="Q34" i="1"/>
  <c r="R34" i="1" s="1"/>
  <c r="O34" i="1"/>
  <c r="P34" i="1" s="1"/>
  <c r="S33" i="1"/>
  <c r="Q33" i="1"/>
  <c r="R33" i="1" s="1"/>
  <c r="P33" i="1"/>
  <c r="O33" i="1"/>
  <c r="S32" i="1"/>
  <c r="R32" i="1"/>
  <c r="Q32" i="1"/>
  <c r="O32" i="1"/>
  <c r="P32" i="1" s="1"/>
  <c r="S31" i="1"/>
  <c r="Q31" i="1"/>
  <c r="R31" i="1" s="1"/>
  <c r="O31" i="1"/>
  <c r="P31" i="1" s="1"/>
  <c r="S30" i="1"/>
  <c r="Q30" i="1"/>
  <c r="R30" i="1" s="1"/>
  <c r="P30" i="1"/>
  <c r="O30" i="1"/>
  <c r="S29" i="1"/>
  <c r="R29" i="1"/>
  <c r="Q29" i="1"/>
  <c r="O29" i="1"/>
  <c r="P29" i="1" s="1"/>
  <c r="S28" i="1"/>
  <c r="Q28" i="1"/>
  <c r="R28" i="1" s="1"/>
  <c r="O28" i="1"/>
  <c r="P28" i="1" s="1"/>
  <c r="S27" i="1"/>
  <c r="Q27" i="1"/>
  <c r="R27" i="1" s="1"/>
  <c r="P27" i="1"/>
  <c r="O27" i="1"/>
  <c r="S26" i="1"/>
  <c r="R26" i="1"/>
  <c r="Q26" i="1"/>
  <c r="O26" i="1"/>
  <c r="P26" i="1" s="1"/>
  <c r="S25" i="1"/>
  <c r="Q25" i="1"/>
  <c r="R25" i="1" s="1"/>
  <c r="O25" i="1"/>
  <c r="P25" i="1" s="1"/>
  <c r="S24" i="1"/>
  <c r="Q24" i="1"/>
  <c r="R24" i="1" s="1"/>
  <c r="P24" i="1"/>
  <c r="O24" i="1"/>
  <c r="S23" i="1"/>
  <c r="R23" i="1"/>
  <c r="Q23" i="1"/>
  <c r="O23" i="1"/>
  <c r="P23" i="1" s="1"/>
  <c r="S22" i="1"/>
  <c r="Q22" i="1"/>
  <c r="R22" i="1" s="1"/>
  <c r="O22" i="1"/>
  <c r="P22" i="1" s="1"/>
  <c r="S21" i="1"/>
  <c r="Q21" i="1"/>
  <c r="R21" i="1" s="1"/>
  <c r="P21" i="1"/>
  <c r="O21" i="1"/>
  <c r="S20" i="1"/>
  <c r="R20" i="1"/>
  <c r="Q20" i="1"/>
  <c r="O20" i="1"/>
  <c r="P20" i="1" s="1"/>
  <c r="S19" i="1"/>
  <c r="Q19" i="1"/>
  <c r="R19" i="1" s="1"/>
  <c r="O19" i="1"/>
  <c r="P19" i="1" s="1"/>
  <c r="S18" i="1"/>
  <c r="Q18" i="1"/>
  <c r="R18" i="1" s="1"/>
  <c r="P18" i="1"/>
  <c r="O18" i="1"/>
  <c r="S17" i="1"/>
  <c r="R17" i="1"/>
  <c r="Q17" i="1"/>
  <c r="O17" i="1"/>
  <c r="P17" i="1" s="1"/>
  <c r="S16" i="1"/>
  <c r="Q16" i="1"/>
  <c r="R16" i="1" s="1"/>
  <c r="O16" i="1"/>
  <c r="P16" i="1" s="1"/>
  <c r="S15" i="1"/>
  <c r="Q15" i="1"/>
  <c r="R15" i="1" s="1"/>
  <c r="P15" i="1"/>
  <c r="O15" i="1"/>
  <c r="S14" i="1"/>
  <c r="R14" i="1"/>
  <c r="Q14" i="1"/>
  <c r="O14" i="1"/>
  <c r="P14" i="1" s="1"/>
  <c r="S13" i="1"/>
  <c r="Q13" i="1"/>
  <c r="R13" i="1" s="1"/>
  <c r="O13" i="1"/>
  <c r="P13" i="1" s="1"/>
  <c r="S12" i="1"/>
  <c r="Q12" i="1"/>
  <c r="R12" i="1" s="1"/>
  <c r="P12" i="1"/>
  <c r="O12" i="1"/>
  <c r="S11" i="1"/>
  <c r="R11" i="1"/>
  <c r="Q11" i="1"/>
  <c r="O11" i="1"/>
  <c r="P11" i="1" s="1"/>
  <c r="S10" i="1"/>
  <c r="Q10" i="1"/>
  <c r="R10" i="1" s="1"/>
  <c r="O10" i="1"/>
  <c r="P10" i="1" s="1"/>
  <c r="S9" i="1"/>
  <c r="Q9" i="1"/>
  <c r="R9" i="1" s="1"/>
  <c r="P9" i="1"/>
  <c r="O9" i="1"/>
  <c r="S8" i="1"/>
  <c r="R8" i="1"/>
  <c r="Q8" i="1"/>
  <c r="O8" i="1"/>
  <c r="P8" i="1" s="1"/>
  <c r="S7" i="1"/>
  <c r="Q7" i="1"/>
  <c r="R7" i="1" s="1"/>
  <c r="O7" i="1"/>
  <c r="P7" i="1" s="1"/>
  <c r="S6" i="1"/>
  <c r="Q6" i="1"/>
  <c r="R6" i="1" s="1"/>
  <c r="P6" i="1"/>
  <c r="O6" i="1"/>
  <c r="S5" i="1"/>
  <c r="R5" i="1"/>
  <c r="Q5" i="1"/>
  <c r="O5" i="1"/>
  <c r="P5" i="1" s="1"/>
  <c r="S4" i="1"/>
  <c r="Q4" i="1"/>
  <c r="R4" i="1" s="1"/>
  <c r="O4" i="1"/>
  <c r="P4" i="1" s="1"/>
  <c r="S3" i="1"/>
  <c r="Q3" i="1"/>
  <c r="R3" i="1" s="1"/>
  <c r="P3" i="1"/>
  <c r="O3" i="1"/>
  <c r="O45" i="1" s="1"/>
  <c r="S45" i="1" l="1"/>
  <c r="P44" i="1"/>
  <c r="Q44" i="1"/>
  <c r="R44" i="1" s="1"/>
  <c r="L45" i="1"/>
  <c r="M44" i="1"/>
  <c r="M45" i="1" s="1"/>
  <c r="S44" i="1" l="1"/>
  <c r="Q45" i="1"/>
  <c r="P45" i="1"/>
</calcChain>
</file>

<file path=xl/sharedStrings.xml><?xml version="1.0" encoding="utf-8"?>
<sst xmlns="http://schemas.openxmlformats.org/spreadsheetml/2006/main" count="320" uniqueCount="157">
  <si>
    <t>L.p.</t>
  </si>
  <si>
    <t>Nr ewid.</t>
  </si>
  <si>
    <t>Zadanie nowe [N]</t>
  </si>
  <si>
    <t>Jednostka Samorządu Terytorialnego</t>
  </si>
  <si>
    <t>TERC</t>
  </si>
  <si>
    <t>Powiat</t>
  </si>
  <si>
    <t>Nazwa zadania</t>
  </si>
  <si>
    <t>Rodzaj zadania</t>
  </si>
  <si>
    <t>Długość odcinka (w km)</t>
  </si>
  <si>
    <t>Okres realizacji zadania</t>
  </si>
  <si>
    <t>Ogółem wartość projektu  (w zł)</t>
  </si>
  <si>
    <t>Wnioskowana kwota dofinansowania
(w zł)</t>
  </si>
  <si>
    <t>Deklarowana kwota środków własnych (w zł)</t>
  </si>
  <si>
    <t>% dofinansowania</t>
  </si>
  <si>
    <t>Kwota dofinansowania 
w podziale na lata</t>
  </si>
  <si>
    <t>spr-lata</t>
  </si>
  <si>
    <t>spr-procent</t>
  </si>
  <si>
    <t>spr-dof</t>
  </si>
  <si>
    <t>spr-montaż</t>
  </si>
  <si>
    <t>142/B/2023</t>
  </si>
  <si>
    <t>N</t>
  </si>
  <si>
    <t>Gmina Radków</t>
  </si>
  <si>
    <t>włoszczowski</t>
  </si>
  <si>
    <t>Remont drogi gminnej nr 002980T Radków - Sulików do granicy gminy Secemin - 875 m</t>
  </si>
  <si>
    <t>R</t>
  </si>
  <si>
    <t>04.2023 10.2023</t>
  </si>
  <si>
    <t>130/B/2023</t>
  </si>
  <si>
    <t>Gmina Pińczów</t>
  </si>
  <si>
    <t>pińczowski</t>
  </si>
  <si>
    <t>Remont drogi gminnej nr 365013T relacji Wola Zagojska Dolna - Wola Zagojska Górna</t>
  </si>
  <si>
    <t>05.2023 04.2024</t>
  </si>
  <si>
    <t>118/B/2023</t>
  </si>
  <si>
    <t>Gmina Strawczyn</t>
  </si>
  <si>
    <t>kielecki</t>
  </si>
  <si>
    <t>Remont drogi gminnej nr 388130T ul. Leśna w msc. Strawczyn</t>
  </si>
  <si>
    <t>07.2023 06.2024</t>
  </si>
  <si>
    <t>121/B/2023</t>
  </si>
  <si>
    <t>Remont odcinka drogi gminnej ul. Osiedlowej i ul. Dworskiej w msc. Promnik, gm. Strawczyn</t>
  </si>
  <si>
    <t>81/B/2023</t>
  </si>
  <si>
    <t>Gmina Obrazów</t>
  </si>
  <si>
    <t>sandomierski</t>
  </si>
  <si>
    <t>Remont drogi gminnej Nr 354021T Dębiany - Węgrce od km 0+000 do km 0+500 na działce o nr ewid. 224 położonej w msc. Węgrce Panieńskie</t>
  </si>
  <si>
    <t>04.2023 11.2023</t>
  </si>
  <si>
    <t>171/B/2023</t>
  </si>
  <si>
    <t>Gmina Starachowice</t>
  </si>
  <si>
    <t>starachowicki</t>
  </si>
  <si>
    <t>Remont drogi gminnej ul. Zakładowej w Starachowicach</t>
  </si>
  <si>
    <t>07.2023 05.2024</t>
  </si>
  <si>
    <t>50/B/2023</t>
  </si>
  <si>
    <t>Gmina Ostrowiec Świętokrzyski</t>
  </si>
  <si>
    <t>ostrowiecki</t>
  </si>
  <si>
    <t>Remont drogi gminnej nr 302037T - ul. Szpitalnej w Ostrowcu Świętokrzyskim</t>
  </si>
  <si>
    <t>08.2023 07.2024</t>
  </si>
  <si>
    <t>133/B/2023</t>
  </si>
  <si>
    <t xml:space="preserve">Remont ulicy Źródlanej w Pińczowie - droga gminna nr 365047T </t>
  </si>
  <si>
    <t>09.2023 08.2024</t>
  </si>
  <si>
    <t>117/B/2023</t>
  </si>
  <si>
    <t>Remont drogi gminnej nr 388010T w msc. Niedźwiedź - Zaskale, Gmina Strawczyn</t>
  </si>
  <si>
    <t>48/B/2023</t>
  </si>
  <si>
    <t>Remont drogi gminnej nr 302098T - ul. Jasnej w Ostrowcu Świętokrzyskim</t>
  </si>
  <si>
    <t>153/B/2023</t>
  </si>
  <si>
    <t>Gmina Lipnik</t>
  </si>
  <si>
    <t>opatowski</t>
  </si>
  <si>
    <t>Remont drogi gminnej nr 337002T Kleczanów - Międzygórz w miejscowości Gołębiów i Międzygórz na odcinku 2 410 mb od km 0+000 do km 2+410</t>
  </si>
  <si>
    <t>06.2023 04.2024</t>
  </si>
  <si>
    <t>52/B/2023</t>
  </si>
  <si>
    <t>Gmina Łagów</t>
  </si>
  <si>
    <t>Remont drogi nr 338017T Łagów - Duraczów, tj. ul. Iwańska w Łagowie, w przebiegu: od ul. Rynek w msc. Łagów do drogi powiatowej nr 1331T (Łagów - Nowy Staw - Duraczów - Melonek) w msc. Melonek</t>
  </si>
  <si>
    <t>152/B/2023</t>
  </si>
  <si>
    <t>Remont drogi gminnej nr 337011T Żurawniki - Szwagierków w miejscowości Malice Kościelne na odcinku 1 200 mb od km 0+980 do km 2+180</t>
  </si>
  <si>
    <t>163/B/2023</t>
  </si>
  <si>
    <t>Gmina Morawica</t>
  </si>
  <si>
    <t>Remont ul. Marmurowej w Bilczy</t>
  </si>
  <si>
    <t>97/B/2023</t>
  </si>
  <si>
    <t>Gmina Waśniów</t>
  </si>
  <si>
    <t>Remont drogi nr 393027T w miejscowości Czażów na długości 1 130 mb w km od 0+000 do 1+130</t>
  </si>
  <si>
    <t>05.2023 12.2023</t>
  </si>
  <si>
    <t>147/B/2023</t>
  </si>
  <si>
    <t>Gmina Pawłów</t>
  </si>
  <si>
    <t>Remont drogi gminnej nr 362001T Godów Gębice</t>
  </si>
  <si>
    <t>151/B/2023</t>
  </si>
  <si>
    <t xml:space="preserve">Remont drogi gminnej nr 337045T Włostów 1 w miejscowości Włostów na odcinku 870 mb od km 0+000 do km 0+870 </t>
  </si>
  <si>
    <t>91/B/2023</t>
  </si>
  <si>
    <t>Gmina Wojciechowice</t>
  </si>
  <si>
    <t>Remont drogi gminnej nr 004503T Łukawka - Stodoły-Wieś od km 0+000 do km 0+850</t>
  </si>
  <si>
    <t>25/B/2023</t>
  </si>
  <si>
    <t>Gmina Bodzentyn</t>
  </si>
  <si>
    <t>Remont drogi gminnej nr 311030T przez msc. Kamionka, gm. Bodzentyn</t>
  </si>
  <si>
    <t>11.2023 05.2024</t>
  </si>
  <si>
    <t>95/B/2023</t>
  </si>
  <si>
    <t>Gmina Kunów</t>
  </si>
  <si>
    <t>Remont drogi gminnej nr 336036T w miejscowości Bukowie</t>
  </si>
  <si>
    <t>09.2023 07.2024</t>
  </si>
  <si>
    <t>15/B/2023</t>
  </si>
  <si>
    <t>Gmina Moskorzew</t>
  </si>
  <si>
    <t>Remont drogi gminnej w miejscowości Chlewice Nr 350012T odcinka w km 1+250 - 1+820</t>
  </si>
  <si>
    <t>07.2023 04.2024</t>
  </si>
  <si>
    <t>103/B/2023</t>
  </si>
  <si>
    <t>Gmina Sadowie</t>
  </si>
  <si>
    <t>Remont drogi gminnej w msc. Ruszkowiec o dł. 480 mb, od km od 0+000 do km 0+480, dz. ewid. 179</t>
  </si>
  <si>
    <t>06.2023 11.2023</t>
  </si>
  <si>
    <t>125/B/2023</t>
  </si>
  <si>
    <t>Gmina Samborzec</t>
  </si>
  <si>
    <t>Remont drogi gminnej nr 373021T Polanów Samborzecki, na odcinku od km 1+330 do km 1+710</t>
  </si>
  <si>
    <t>102/B/2023</t>
  </si>
  <si>
    <t>Gmina Kazimierza Wielka</t>
  </si>
  <si>
    <t>kazimierski</t>
  </si>
  <si>
    <t>Remont drogi gminnej nr 329083T ul. Mikołaja Reja, w km od 0+000 do km 0+209, w miejscowości Kazimierza Wielka</t>
  </si>
  <si>
    <t>05.2023 09.2023</t>
  </si>
  <si>
    <t>128/B/2023</t>
  </si>
  <si>
    <t>Remont ulicy Podemłynie w Pińczowie - droga gminna nr 365034T</t>
  </si>
  <si>
    <t>06.2023 05.2024</t>
  </si>
  <si>
    <t>131/B/2023</t>
  </si>
  <si>
    <t>Remont ulicy Krótkiej w Pińczowie - droga gminna nr 365024T</t>
  </si>
  <si>
    <t>149/B/2023</t>
  </si>
  <si>
    <t>Gmina Bieliny</t>
  </si>
  <si>
    <t>Remont drogi gminnej nr 308005T Lechów - Jaźwiny od km 0+000 do km 1+230 (dz. ewid. 129, obręb 0007 Lechów)</t>
  </si>
  <si>
    <t>124/B/2023</t>
  </si>
  <si>
    <t>Remont drogi gminnej nr 373047T Skotniki - Podwale, na odcinku od km 1+000 do km 2+050</t>
  </si>
  <si>
    <t>126/B/2023</t>
  </si>
  <si>
    <t>Remont drogi gminnej nr 373023T Malice - Kolonia Złota - Złota, na odcinku od km 0+003 do km 0+950</t>
  </si>
  <si>
    <t>139/B/2023</t>
  </si>
  <si>
    <t xml:space="preserve">Remont drogi gminnej nr 002988T Radków - Nowiny - Dębnik do granicy gm. Moskorzew </t>
  </si>
  <si>
    <t>138/B/2023</t>
  </si>
  <si>
    <t>Remont drogi gminnej nr 003032T Kossów - Filipiny</t>
  </si>
  <si>
    <t>82/B/2023</t>
  </si>
  <si>
    <t>Remont drogi gminnej Nr 354003T Komorna - Wincentów od km 0+000 do km 1+054 na działce o nr ewid. 92 oraz 173 położonej w msc. Komorna</t>
  </si>
  <si>
    <t>101/B/2023</t>
  </si>
  <si>
    <t>Remont drogi gminnej nr 329029T Chruszczyna Wielka - Chruszczyna Mała w km od 0+000 do km 0+810 w miejscowości Chruszczyna Wielka i Chruszczyna Mała</t>
  </si>
  <si>
    <t>17/B/2023</t>
  </si>
  <si>
    <t>Remont drogi gminnej nr 336016T Janik, ul. Polna</t>
  </si>
  <si>
    <t>129/B/2023</t>
  </si>
  <si>
    <t>Remont ulicy Floriańskiej w Pińczowie - droga gminna nr 365019T</t>
  </si>
  <si>
    <t>1/B/2023</t>
  </si>
  <si>
    <t>Gmina Klimontów</t>
  </si>
  <si>
    <t>Remont drogi gminnej nr 331051T ul. Nikisiołka w Klimontowie</t>
  </si>
  <si>
    <t>04.2023 12.2023</t>
  </si>
  <si>
    <t>2/B/2023</t>
  </si>
  <si>
    <t>Remont drogi gminnej ul. Krakowskiej w Klimontowie</t>
  </si>
  <si>
    <t>3/B/2023</t>
  </si>
  <si>
    <t>Remont drogi gminnej nr 331059T ul. Strażackiej w Klimontowie</t>
  </si>
  <si>
    <t>164/B/2023</t>
  </si>
  <si>
    <t>Remont ul. Podlesie w Brzezinach</t>
  </si>
  <si>
    <t>98/B/2023</t>
  </si>
  <si>
    <t>Remont drogi nr 393029T w msc. Milejowice na długości 1 125 mb w km od 0+000 do 1+125</t>
  </si>
  <si>
    <t>84/B/2023</t>
  </si>
  <si>
    <t>Gmina Baćkowice</t>
  </si>
  <si>
    <t>Remont drogi gminnej nr 305022T Piskrzyn - Rudniki w km od 1+260 do km 2+260</t>
  </si>
  <si>
    <t>42*</t>
  </si>
  <si>
    <t>146/B/2023</t>
  </si>
  <si>
    <t>Gmina Łoniów</t>
  </si>
  <si>
    <t>Remont drogi gminnej nr 340002T w Skrzypaczowicach</t>
  </si>
  <si>
    <t>05.2023 11.2023</t>
  </si>
  <si>
    <t>RAZEM nowe zadania jednoroczne</t>
  </si>
  <si>
    <t>x</t>
  </si>
  <si>
    <t>R - remont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</si>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</sst>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0.0"/>
    <numFmt numFmtId="165" formatCode="0.000"/>
    <numFmt numFmtId="166" formatCode="#,##0.00_ ;\-#,##0.00\ "/>
    <numFmt numFmtId="167" formatCode="#,##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color theme="5"/>
      <name val="Arial"/>
      <family val="2"/>
      <charset val="238"/>
    </font>
    <font>
      <b/>
      <sz val="8"/>
      <color theme="5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7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166" fontId="3" fillId="2" borderId="1" xfId="1" applyNumberFormat="1" applyFont="1" applyFill="1" applyBorder="1" applyAlignment="1">
      <alignment horizontal="right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4" borderId="6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 wrapText="1"/>
    </xf>
    <xf numFmtId="9" fontId="3" fillId="4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vertical="center"/>
    </xf>
    <xf numFmtId="4" fontId="4" fillId="2" borderId="5" xfId="0" applyNumberFormat="1" applyFont="1" applyFill="1" applyBorder="1" applyAlignment="1">
      <alignment vertical="center" wrapText="1"/>
    </xf>
    <xf numFmtId="9" fontId="3" fillId="2" borderId="5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vertical="center" wrapText="1"/>
    </xf>
    <xf numFmtId="9" fontId="3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165" fontId="6" fillId="3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right" vertical="center" wrapText="1"/>
    </xf>
    <xf numFmtId="4" fontId="7" fillId="2" borderId="6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166" fontId="6" fillId="2" borderId="1" xfId="1" applyNumberFormat="1" applyFont="1" applyFill="1" applyBorder="1" applyAlignment="1">
      <alignment horizontal="right" vertical="center"/>
    </xf>
    <xf numFmtId="167" fontId="9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9" fontId="9" fillId="4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0" fontId="0" fillId="0" borderId="0" xfId="0" applyFill="1"/>
    <xf numFmtId="0" fontId="3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/>
    <xf numFmtId="0" fontId="0" fillId="0" borderId="0" xfId="0" applyFill="1" applyBorder="1"/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Normalny 3" xfId="3" xr:uid="{998CD890-0639-4017-AC0D-EEB35A14BE3F}"/>
    <cellStyle name="Procentowy 2" xfId="2" xr:uid="{CB8328DF-8477-49D6-AF20-C51B05A607B4}"/>
  </cellStyles>
  <dxfs count="20">
    <dxf>
      <fill>
        <patternFill>
          <bgColor rgb="FFEA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5FFE1-C0BE-41D9-8120-90AAEAEEA9DB}">
  <sheetPr>
    <pageSetUpPr fitToPage="1"/>
  </sheetPr>
  <dimension ref="A1:S49"/>
  <sheetViews>
    <sheetView showGridLines="0" tabSelected="1" topLeftCell="E1" zoomScaleNormal="100" zoomScaleSheetLayoutView="85" workbookViewId="0">
      <selection activeCell="P1" sqref="P1:S1048576"/>
    </sheetView>
  </sheetViews>
  <sheetFormatPr defaultColWidth="9.140625" defaultRowHeight="15" x14ac:dyDescent="0.25"/>
  <cols>
    <col min="1" max="1" width="4.85546875" customWidth="1"/>
    <col min="2" max="2" width="10" customWidth="1"/>
    <col min="3" max="3" width="15" customWidth="1"/>
    <col min="4" max="4" width="15.7109375" customWidth="1"/>
    <col min="5" max="5" width="11.5703125" customWidth="1"/>
    <col min="6" max="6" width="13.42578125" customWidth="1"/>
    <col min="7" max="7" width="45.85546875" customWidth="1"/>
    <col min="8" max="8" width="13.28515625" customWidth="1"/>
    <col min="9" max="9" width="14" customWidth="1"/>
    <col min="10" max="10" width="13.7109375" customWidth="1"/>
    <col min="11" max="11" width="15.7109375" style="63" customWidth="1"/>
    <col min="12" max="13" width="15.7109375" customWidth="1"/>
    <col min="14" max="14" width="15.7109375" style="2" customWidth="1"/>
    <col min="15" max="15" width="15.7109375" customWidth="1"/>
    <col min="16" max="16" width="15.7109375" style="3" hidden="1" customWidth="1"/>
    <col min="17" max="18" width="15.7109375" style="2" hidden="1" customWidth="1"/>
    <col min="19" max="19" width="15.7109375" style="3" hidden="1" customWidth="1"/>
  </cols>
  <sheetData>
    <row r="1" spans="1:19" ht="33.75" customHeight="1" x14ac:dyDescent="0.25">
      <c r="A1" s="72" t="s">
        <v>0</v>
      </c>
      <c r="B1" s="72" t="s">
        <v>1</v>
      </c>
      <c r="C1" s="76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2" t="s">
        <v>7</v>
      </c>
      <c r="I1" s="72" t="s">
        <v>8</v>
      </c>
      <c r="J1" s="72" t="s">
        <v>9</v>
      </c>
      <c r="K1" s="75" t="s">
        <v>10</v>
      </c>
      <c r="L1" s="72" t="s">
        <v>11</v>
      </c>
      <c r="M1" s="70" t="s">
        <v>12</v>
      </c>
      <c r="N1" s="72" t="s">
        <v>13</v>
      </c>
      <c r="O1" s="1" t="s">
        <v>14</v>
      </c>
      <c r="P1" s="2"/>
    </row>
    <row r="2" spans="1:19" ht="33.75" customHeight="1" x14ac:dyDescent="0.25">
      <c r="A2" s="72"/>
      <c r="B2" s="72"/>
      <c r="C2" s="77"/>
      <c r="D2" s="71"/>
      <c r="E2" s="71"/>
      <c r="F2" s="71"/>
      <c r="G2" s="71"/>
      <c r="H2" s="72"/>
      <c r="I2" s="72"/>
      <c r="J2" s="72"/>
      <c r="K2" s="75"/>
      <c r="L2" s="72"/>
      <c r="M2" s="71"/>
      <c r="N2" s="72"/>
      <c r="O2" s="1">
        <v>2023</v>
      </c>
      <c r="P2" s="2" t="s">
        <v>15</v>
      </c>
      <c r="Q2" s="2" t="s">
        <v>16</v>
      </c>
      <c r="R2" s="2" t="s">
        <v>17</v>
      </c>
      <c r="S2" s="4" t="s">
        <v>18</v>
      </c>
    </row>
    <row r="3" spans="1:19" ht="22.5" x14ac:dyDescent="0.25">
      <c r="A3" s="5">
        <v>1</v>
      </c>
      <c r="B3" s="6" t="s">
        <v>19</v>
      </c>
      <c r="C3" s="7" t="s">
        <v>20</v>
      </c>
      <c r="D3" s="8" t="s">
        <v>21</v>
      </c>
      <c r="E3" s="9">
        <v>2613042</v>
      </c>
      <c r="F3" s="10" t="s">
        <v>22</v>
      </c>
      <c r="G3" s="11" t="s">
        <v>23</v>
      </c>
      <c r="H3" s="12" t="s">
        <v>24</v>
      </c>
      <c r="I3" s="13">
        <v>0.875</v>
      </c>
      <c r="J3" s="14" t="s">
        <v>25</v>
      </c>
      <c r="K3" s="15">
        <v>558400.24</v>
      </c>
      <c r="L3" s="16">
        <v>335040</v>
      </c>
      <c r="M3" s="17">
        <v>223360.24</v>
      </c>
      <c r="N3" s="18">
        <v>0.6</v>
      </c>
      <c r="O3" s="19">
        <f t="shared" ref="O3:O44" si="0">L3</f>
        <v>335040</v>
      </c>
      <c r="P3" s="2" t="b">
        <f t="shared" ref="P3:P45" si="1">L3=SUM(O3:O3)</f>
        <v>1</v>
      </c>
      <c r="Q3" s="20">
        <f t="shared" ref="Q3:Q45" si="2">ROUND(L3/K3,4)</f>
        <v>0.6</v>
      </c>
      <c r="R3" s="21" t="b">
        <f t="shared" ref="R3:R44" si="3">Q3=N3</f>
        <v>1</v>
      </c>
      <c r="S3" s="21" t="b">
        <f t="shared" ref="S3:S45" si="4">K3=L3+M3</f>
        <v>1</v>
      </c>
    </row>
    <row r="4" spans="1:19" ht="22.5" x14ac:dyDescent="0.25">
      <c r="A4" s="5">
        <v>2</v>
      </c>
      <c r="B4" s="22" t="s">
        <v>26</v>
      </c>
      <c r="C4" s="7" t="s">
        <v>20</v>
      </c>
      <c r="D4" s="8" t="s">
        <v>27</v>
      </c>
      <c r="E4" s="23">
        <v>2608043</v>
      </c>
      <c r="F4" s="24" t="s">
        <v>28</v>
      </c>
      <c r="G4" s="25" t="s">
        <v>29</v>
      </c>
      <c r="H4" s="12" t="s">
        <v>24</v>
      </c>
      <c r="I4" s="26">
        <v>0.68700000000000006</v>
      </c>
      <c r="J4" s="27" t="s">
        <v>30</v>
      </c>
      <c r="K4" s="28">
        <v>353627.99</v>
      </c>
      <c r="L4" s="29">
        <v>212176</v>
      </c>
      <c r="M4" s="30">
        <v>141451.99</v>
      </c>
      <c r="N4" s="31">
        <v>0.6</v>
      </c>
      <c r="O4" s="19">
        <f t="shared" si="0"/>
        <v>212176</v>
      </c>
      <c r="P4" s="2" t="b">
        <f t="shared" si="1"/>
        <v>1</v>
      </c>
      <c r="Q4" s="20">
        <f t="shared" si="2"/>
        <v>0.6</v>
      </c>
      <c r="R4" s="21" t="b">
        <f t="shared" si="3"/>
        <v>1</v>
      </c>
      <c r="S4" s="21" t="b">
        <f t="shared" si="4"/>
        <v>1</v>
      </c>
    </row>
    <row r="5" spans="1:19" x14ac:dyDescent="0.25">
      <c r="A5" s="5">
        <v>3</v>
      </c>
      <c r="B5" s="32" t="s">
        <v>31</v>
      </c>
      <c r="C5" s="7" t="s">
        <v>20</v>
      </c>
      <c r="D5" s="33" t="s">
        <v>32</v>
      </c>
      <c r="E5" s="9">
        <v>2604182</v>
      </c>
      <c r="F5" s="10" t="s">
        <v>33</v>
      </c>
      <c r="G5" s="11" t="s">
        <v>34</v>
      </c>
      <c r="H5" s="12" t="s">
        <v>24</v>
      </c>
      <c r="I5" s="13">
        <v>0.65300000000000002</v>
      </c>
      <c r="J5" s="14" t="s">
        <v>35</v>
      </c>
      <c r="K5" s="15">
        <v>595005.88</v>
      </c>
      <c r="L5" s="16">
        <v>416504</v>
      </c>
      <c r="M5" s="17">
        <v>178501.88</v>
      </c>
      <c r="N5" s="18">
        <v>0.7</v>
      </c>
      <c r="O5" s="19">
        <f t="shared" si="0"/>
        <v>416504</v>
      </c>
      <c r="P5" s="2" t="b">
        <f t="shared" si="1"/>
        <v>1</v>
      </c>
      <c r="Q5" s="20">
        <f t="shared" si="2"/>
        <v>0.7</v>
      </c>
      <c r="R5" s="21" t="b">
        <f t="shared" si="3"/>
        <v>1</v>
      </c>
      <c r="S5" s="21" t="b">
        <f t="shared" si="4"/>
        <v>1</v>
      </c>
    </row>
    <row r="6" spans="1:19" ht="22.5" x14ac:dyDescent="0.25">
      <c r="A6" s="5">
        <v>4</v>
      </c>
      <c r="B6" s="32" t="s">
        <v>36</v>
      </c>
      <c r="C6" s="7" t="s">
        <v>20</v>
      </c>
      <c r="D6" s="33" t="s">
        <v>32</v>
      </c>
      <c r="E6" s="5">
        <v>2604182</v>
      </c>
      <c r="F6" s="10" t="s">
        <v>33</v>
      </c>
      <c r="G6" s="11" t="s">
        <v>37</v>
      </c>
      <c r="H6" s="12" t="s">
        <v>24</v>
      </c>
      <c r="I6" s="13">
        <v>0.58299999999999996</v>
      </c>
      <c r="J6" s="14" t="s">
        <v>35</v>
      </c>
      <c r="K6" s="15">
        <v>509213.8</v>
      </c>
      <c r="L6" s="34">
        <v>356449</v>
      </c>
      <c r="M6" s="17">
        <v>152764.79999999999</v>
      </c>
      <c r="N6" s="18">
        <v>0.7</v>
      </c>
      <c r="O6" s="19">
        <f t="shared" si="0"/>
        <v>356449</v>
      </c>
      <c r="P6" s="2" t="b">
        <f t="shared" si="1"/>
        <v>1</v>
      </c>
      <c r="Q6" s="20">
        <f t="shared" si="2"/>
        <v>0.7</v>
      </c>
      <c r="R6" s="21" t="b">
        <f t="shared" si="3"/>
        <v>1</v>
      </c>
      <c r="S6" s="21" t="b">
        <f t="shared" si="4"/>
        <v>1</v>
      </c>
    </row>
    <row r="7" spans="1:19" ht="33.75" x14ac:dyDescent="0.25">
      <c r="A7" s="5">
        <v>5</v>
      </c>
      <c r="B7" s="32" t="s">
        <v>38</v>
      </c>
      <c r="C7" s="7" t="s">
        <v>20</v>
      </c>
      <c r="D7" s="33" t="s">
        <v>39</v>
      </c>
      <c r="E7" s="9">
        <v>2609062</v>
      </c>
      <c r="F7" s="10" t="s">
        <v>40</v>
      </c>
      <c r="G7" s="11" t="s">
        <v>41</v>
      </c>
      <c r="H7" s="12" t="s">
        <v>24</v>
      </c>
      <c r="I7" s="13">
        <v>0.5</v>
      </c>
      <c r="J7" s="14" t="s">
        <v>42</v>
      </c>
      <c r="K7" s="15">
        <v>375298.3</v>
      </c>
      <c r="L7" s="16">
        <v>262708</v>
      </c>
      <c r="M7" s="17">
        <v>112590.29999999999</v>
      </c>
      <c r="N7" s="18">
        <v>0.7</v>
      </c>
      <c r="O7" s="19">
        <f t="shared" si="0"/>
        <v>262708</v>
      </c>
      <c r="P7" s="2" t="b">
        <f t="shared" si="1"/>
        <v>1</v>
      </c>
      <c r="Q7" s="20">
        <f t="shared" si="2"/>
        <v>0.7</v>
      </c>
      <c r="R7" s="21" t="b">
        <f t="shared" si="3"/>
        <v>1</v>
      </c>
      <c r="S7" s="21" t="b">
        <f t="shared" si="4"/>
        <v>1</v>
      </c>
    </row>
    <row r="8" spans="1:19" x14ac:dyDescent="0.25">
      <c r="A8" s="5">
        <v>6</v>
      </c>
      <c r="B8" s="32" t="s">
        <v>43</v>
      </c>
      <c r="C8" s="7" t="s">
        <v>20</v>
      </c>
      <c r="D8" s="33" t="s">
        <v>44</v>
      </c>
      <c r="E8" s="9">
        <v>2611011</v>
      </c>
      <c r="F8" s="10" t="s">
        <v>45</v>
      </c>
      <c r="G8" s="11" t="s">
        <v>46</v>
      </c>
      <c r="H8" s="12" t="s">
        <v>24</v>
      </c>
      <c r="I8" s="26">
        <v>0.443</v>
      </c>
      <c r="J8" s="14" t="s">
        <v>47</v>
      </c>
      <c r="K8" s="15">
        <v>866660.48</v>
      </c>
      <c r="L8" s="16">
        <v>606662</v>
      </c>
      <c r="M8" s="17">
        <v>259998.47999999998</v>
      </c>
      <c r="N8" s="18">
        <v>0.7</v>
      </c>
      <c r="O8" s="19">
        <f t="shared" si="0"/>
        <v>606662</v>
      </c>
      <c r="P8" s="2" t="b">
        <f t="shared" ref="P8:P35" si="5">L8=SUM(O8:O8)</f>
        <v>1</v>
      </c>
      <c r="Q8" s="20">
        <f t="shared" si="2"/>
        <v>0.7</v>
      </c>
      <c r="R8" s="21" t="b">
        <f t="shared" si="3"/>
        <v>1</v>
      </c>
      <c r="S8" s="21" t="b">
        <f t="shared" si="4"/>
        <v>1</v>
      </c>
    </row>
    <row r="9" spans="1:19" ht="22.5" x14ac:dyDescent="0.25">
      <c r="A9" s="5">
        <v>7</v>
      </c>
      <c r="B9" s="6" t="s">
        <v>48</v>
      </c>
      <c r="C9" s="7" t="s">
        <v>20</v>
      </c>
      <c r="D9" s="33" t="s">
        <v>49</v>
      </c>
      <c r="E9" s="5">
        <v>2607011</v>
      </c>
      <c r="F9" s="10" t="s">
        <v>50</v>
      </c>
      <c r="G9" s="11" t="s">
        <v>51</v>
      </c>
      <c r="H9" s="12" t="s">
        <v>24</v>
      </c>
      <c r="I9" s="26">
        <v>0.187</v>
      </c>
      <c r="J9" s="14" t="s">
        <v>52</v>
      </c>
      <c r="K9" s="15">
        <v>1153342.83</v>
      </c>
      <c r="L9" s="16">
        <v>807339</v>
      </c>
      <c r="M9" s="17">
        <v>346003.83000000007</v>
      </c>
      <c r="N9" s="18">
        <v>0.7</v>
      </c>
      <c r="O9" s="19">
        <f t="shared" si="0"/>
        <v>807339</v>
      </c>
      <c r="P9" s="2" t="b">
        <f t="shared" si="5"/>
        <v>1</v>
      </c>
      <c r="Q9" s="20">
        <f t="shared" si="2"/>
        <v>0.7</v>
      </c>
      <c r="R9" s="21" t="b">
        <f t="shared" si="3"/>
        <v>1</v>
      </c>
      <c r="S9" s="21" t="b">
        <f t="shared" si="4"/>
        <v>1</v>
      </c>
    </row>
    <row r="10" spans="1:19" ht="17.25" customHeight="1" x14ac:dyDescent="0.25">
      <c r="A10" s="5">
        <v>8</v>
      </c>
      <c r="B10" s="6" t="s">
        <v>53</v>
      </c>
      <c r="C10" s="7" t="s">
        <v>20</v>
      </c>
      <c r="D10" s="33" t="s">
        <v>27</v>
      </c>
      <c r="E10" s="9">
        <v>2608043</v>
      </c>
      <c r="F10" s="10" t="s">
        <v>28</v>
      </c>
      <c r="G10" s="11" t="s">
        <v>54</v>
      </c>
      <c r="H10" s="12" t="s">
        <v>24</v>
      </c>
      <c r="I10" s="26">
        <v>0.11799999999999999</v>
      </c>
      <c r="J10" s="14" t="s">
        <v>55</v>
      </c>
      <c r="K10" s="15">
        <v>365413.14</v>
      </c>
      <c r="L10" s="16">
        <v>219247</v>
      </c>
      <c r="M10" s="17">
        <v>146166.14000000001</v>
      </c>
      <c r="N10" s="18">
        <v>0.6</v>
      </c>
      <c r="O10" s="19">
        <f t="shared" si="0"/>
        <v>219247</v>
      </c>
      <c r="P10" s="2" t="b">
        <f t="shared" si="5"/>
        <v>1</v>
      </c>
      <c r="Q10" s="20">
        <f t="shared" si="2"/>
        <v>0.6</v>
      </c>
      <c r="R10" s="21" t="b">
        <f t="shared" si="3"/>
        <v>1</v>
      </c>
      <c r="S10" s="21" t="b">
        <f t="shared" si="4"/>
        <v>1</v>
      </c>
    </row>
    <row r="11" spans="1:19" ht="22.5" x14ac:dyDescent="0.25">
      <c r="A11" s="5">
        <v>9</v>
      </c>
      <c r="B11" s="32" t="s">
        <v>56</v>
      </c>
      <c r="C11" s="7" t="s">
        <v>20</v>
      </c>
      <c r="D11" s="33" t="s">
        <v>32</v>
      </c>
      <c r="E11" s="9">
        <v>2604182</v>
      </c>
      <c r="F11" s="10" t="s">
        <v>33</v>
      </c>
      <c r="G11" s="11" t="s">
        <v>57</v>
      </c>
      <c r="H11" s="12" t="s">
        <v>24</v>
      </c>
      <c r="I11" s="26">
        <v>1.7649999999999999</v>
      </c>
      <c r="J11" s="14" t="s">
        <v>35</v>
      </c>
      <c r="K11" s="15">
        <v>1592081.6</v>
      </c>
      <c r="L11" s="16">
        <v>1114457</v>
      </c>
      <c r="M11" s="17">
        <v>477624.60000000009</v>
      </c>
      <c r="N11" s="18">
        <v>0.7</v>
      </c>
      <c r="O11" s="19">
        <f t="shared" si="0"/>
        <v>1114457</v>
      </c>
      <c r="P11" s="2" t="b">
        <f t="shared" si="5"/>
        <v>1</v>
      </c>
      <c r="Q11" s="20">
        <f t="shared" si="2"/>
        <v>0.7</v>
      </c>
      <c r="R11" s="21" t="b">
        <f t="shared" si="3"/>
        <v>1</v>
      </c>
      <c r="S11" s="21" t="b">
        <f t="shared" si="4"/>
        <v>1</v>
      </c>
    </row>
    <row r="12" spans="1:19" ht="22.5" x14ac:dyDescent="0.25">
      <c r="A12" s="5">
        <v>10</v>
      </c>
      <c r="B12" s="6" t="s">
        <v>58</v>
      </c>
      <c r="C12" s="7" t="s">
        <v>20</v>
      </c>
      <c r="D12" s="33" t="s">
        <v>49</v>
      </c>
      <c r="E12" s="5">
        <v>2607011</v>
      </c>
      <c r="F12" s="10" t="s">
        <v>50</v>
      </c>
      <c r="G12" s="11" t="s">
        <v>59</v>
      </c>
      <c r="H12" s="12" t="s">
        <v>24</v>
      </c>
      <c r="I12" s="26">
        <v>0.35899999999999999</v>
      </c>
      <c r="J12" s="14" t="s">
        <v>52</v>
      </c>
      <c r="K12" s="15">
        <v>2229237.2400000002</v>
      </c>
      <c r="L12" s="16">
        <v>1560466</v>
      </c>
      <c r="M12" s="17">
        <v>668771.24000000022</v>
      </c>
      <c r="N12" s="18">
        <v>0.7</v>
      </c>
      <c r="O12" s="19">
        <f t="shared" si="0"/>
        <v>1560466</v>
      </c>
      <c r="P12" s="2" t="b">
        <f t="shared" si="5"/>
        <v>1</v>
      </c>
      <c r="Q12" s="20">
        <f t="shared" si="2"/>
        <v>0.7</v>
      </c>
      <c r="R12" s="21" t="b">
        <f t="shared" si="3"/>
        <v>1</v>
      </c>
      <c r="S12" s="21" t="b">
        <f t="shared" si="4"/>
        <v>1</v>
      </c>
    </row>
    <row r="13" spans="1:19" ht="33.75" x14ac:dyDescent="0.25">
      <c r="A13" s="5">
        <v>11</v>
      </c>
      <c r="B13" s="6" t="s">
        <v>60</v>
      </c>
      <c r="C13" s="7" t="s">
        <v>20</v>
      </c>
      <c r="D13" s="33" t="s">
        <v>61</v>
      </c>
      <c r="E13" s="9">
        <v>2606032</v>
      </c>
      <c r="F13" s="10" t="s">
        <v>62</v>
      </c>
      <c r="G13" s="11" t="s">
        <v>63</v>
      </c>
      <c r="H13" s="12" t="s">
        <v>24</v>
      </c>
      <c r="I13" s="26">
        <v>2.41</v>
      </c>
      <c r="J13" s="14" t="s">
        <v>64</v>
      </c>
      <c r="K13" s="15">
        <v>1900214.05</v>
      </c>
      <c r="L13" s="16">
        <v>1330149</v>
      </c>
      <c r="M13" s="17">
        <v>570065.05000000005</v>
      </c>
      <c r="N13" s="18">
        <v>0.7</v>
      </c>
      <c r="O13" s="19">
        <f t="shared" si="0"/>
        <v>1330149</v>
      </c>
      <c r="P13" s="2" t="b">
        <f t="shared" si="5"/>
        <v>1</v>
      </c>
      <c r="Q13" s="20">
        <f t="shared" si="2"/>
        <v>0.7</v>
      </c>
      <c r="R13" s="21" t="b">
        <f t="shared" si="3"/>
        <v>1</v>
      </c>
      <c r="S13" s="21" t="b">
        <f t="shared" si="4"/>
        <v>1</v>
      </c>
    </row>
    <row r="14" spans="1:19" ht="45" x14ac:dyDescent="0.25">
      <c r="A14" s="5">
        <v>12</v>
      </c>
      <c r="B14" s="6" t="s">
        <v>65</v>
      </c>
      <c r="C14" s="7" t="s">
        <v>20</v>
      </c>
      <c r="D14" s="33" t="s">
        <v>66</v>
      </c>
      <c r="E14" s="9">
        <v>2604073</v>
      </c>
      <c r="F14" s="10" t="s">
        <v>33</v>
      </c>
      <c r="G14" s="11" t="s">
        <v>67</v>
      </c>
      <c r="H14" s="12" t="s">
        <v>24</v>
      </c>
      <c r="I14" s="26">
        <v>1.8939999999999999</v>
      </c>
      <c r="J14" s="14" t="s">
        <v>30</v>
      </c>
      <c r="K14" s="15">
        <v>1514679.11</v>
      </c>
      <c r="L14" s="16">
        <v>908807</v>
      </c>
      <c r="M14" s="17">
        <v>605872.1100000001</v>
      </c>
      <c r="N14" s="18">
        <v>0.6</v>
      </c>
      <c r="O14" s="19">
        <f t="shared" si="0"/>
        <v>908807</v>
      </c>
      <c r="P14" s="2" t="b">
        <f t="shared" si="5"/>
        <v>1</v>
      </c>
      <c r="Q14" s="20">
        <f t="shared" si="2"/>
        <v>0.6</v>
      </c>
      <c r="R14" s="21" t="b">
        <f t="shared" si="3"/>
        <v>1</v>
      </c>
      <c r="S14" s="21" t="b">
        <f t="shared" si="4"/>
        <v>1</v>
      </c>
    </row>
    <row r="15" spans="1:19" ht="33.75" x14ac:dyDescent="0.25">
      <c r="A15" s="5">
        <v>13</v>
      </c>
      <c r="B15" s="6" t="s">
        <v>68</v>
      </c>
      <c r="C15" s="7" t="s">
        <v>20</v>
      </c>
      <c r="D15" s="33" t="s">
        <v>61</v>
      </c>
      <c r="E15" s="9">
        <v>2606032</v>
      </c>
      <c r="F15" s="10" t="s">
        <v>62</v>
      </c>
      <c r="G15" s="11" t="s">
        <v>69</v>
      </c>
      <c r="H15" s="12" t="s">
        <v>24</v>
      </c>
      <c r="I15" s="26">
        <v>1.2</v>
      </c>
      <c r="J15" s="14" t="s">
        <v>64</v>
      </c>
      <c r="K15" s="15">
        <v>910824.22</v>
      </c>
      <c r="L15" s="16">
        <v>637576</v>
      </c>
      <c r="M15" s="17">
        <v>273248.21999999997</v>
      </c>
      <c r="N15" s="18">
        <v>0.7</v>
      </c>
      <c r="O15" s="19">
        <f t="shared" si="0"/>
        <v>637576</v>
      </c>
      <c r="P15" s="2" t="b">
        <f t="shared" si="5"/>
        <v>1</v>
      </c>
      <c r="Q15" s="20">
        <f t="shared" si="2"/>
        <v>0.7</v>
      </c>
      <c r="R15" s="21" t="b">
        <f t="shared" si="3"/>
        <v>1</v>
      </c>
      <c r="S15" s="21" t="b">
        <f t="shared" si="4"/>
        <v>1</v>
      </c>
    </row>
    <row r="16" spans="1:19" x14ac:dyDescent="0.25">
      <c r="A16" s="5">
        <v>14</v>
      </c>
      <c r="B16" s="6" t="s">
        <v>70</v>
      </c>
      <c r="C16" s="7" t="s">
        <v>20</v>
      </c>
      <c r="D16" s="33" t="s">
        <v>71</v>
      </c>
      <c r="E16" s="9">
        <v>2604123</v>
      </c>
      <c r="F16" s="10" t="s">
        <v>33</v>
      </c>
      <c r="G16" s="11" t="s">
        <v>72</v>
      </c>
      <c r="H16" s="12" t="s">
        <v>24</v>
      </c>
      <c r="I16" s="26">
        <v>1.1459999999999999</v>
      </c>
      <c r="J16" s="14" t="s">
        <v>55</v>
      </c>
      <c r="K16" s="15">
        <v>1743613.86</v>
      </c>
      <c r="L16" s="16">
        <v>871806</v>
      </c>
      <c r="M16" s="17">
        <v>871807.8600000001</v>
      </c>
      <c r="N16" s="18">
        <v>0.5</v>
      </c>
      <c r="O16" s="19">
        <f t="shared" si="0"/>
        <v>871806</v>
      </c>
      <c r="P16" s="2" t="b">
        <f t="shared" si="5"/>
        <v>1</v>
      </c>
      <c r="Q16" s="20">
        <f t="shared" si="2"/>
        <v>0.5</v>
      </c>
      <c r="R16" s="21" t="b">
        <f t="shared" si="3"/>
        <v>1</v>
      </c>
      <c r="S16" s="21" t="b">
        <f t="shared" si="4"/>
        <v>1</v>
      </c>
    </row>
    <row r="17" spans="1:19" ht="22.5" x14ac:dyDescent="0.25">
      <c r="A17" s="5">
        <v>15</v>
      </c>
      <c r="B17" s="6" t="s">
        <v>73</v>
      </c>
      <c r="C17" s="7" t="s">
        <v>20</v>
      </c>
      <c r="D17" s="33" t="s">
        <v>74</v>
      </c>
      <c r="E17" s="5">
        <v>2607062</v>
      </c>
      <c r="F17" s="10" t="s">
        <v>50</v>
      </c>
      <c r="G17" s="11" t="s">
        <v>75</v>
      </c>
      <c r="H17" s="12" t="s">
        <v>24</v>
      </c>
      <c r="I17" s="26">
        <v>1.1299999999999999</v>
      </c>
      <c r="J17" s="14" t="s">
        <v>76</v>
      </c>
      <c r="K17" s="15">
        <v>1252496.7</v>
      </c>
      <c r="L17" s="16">
        <v>876747</v>
      </c>
      <c r="M17" s="17">
        <v>375749.69999999995</v>
      </c>
      <c r="N17" s="18">
        <v>0.7</v>
      </c>
      <c r="O17" s="19">
        <f t="shared" si="0"/>
        <v>876747</v>
      </c>
      <c r="P17" s="2" t="b">
        <f t="shared" si="5"/>
        <v>1</v>
      </c>
      <c r="Q17" s="20">
        <f t="shared" si="2"/>
        <v>0.7</v>
      </c>
      <c r="R17" s="21" t="b">
        <f t="shared" si="3"/>
        <v>1</v>
      </c>
      <c r="S17" s="21" t="b">
        <f t="shared" si="4"/>
        <v>1</v>
      </c>
    </row>
    <row r="18" spans="1:19" x14ac:dyDescent="0.25">
      <c r="A18" s="5">
        <v>16</v>
      </c>
      <c r="B18" s="6" t="s">
        <v>77</v>
      </c>
      <c r="C18" s="7" t="s">
        <v>20</v>
      </c>
      <c r="D18" s="33" t="s">
        <v>78</v>
      </c>
      <c r="E18" s="9">
        <v>2611042</v>
      </c>
      <c r="F18" s="10" t="s">
        <v>45</v>
      </c>
      <c r="G18" s="11" t="s">
        <v>79</v>
      </c>
      <c r="H18" s="12" t="s">
        <v>24</v>
      </c>
      <c r="I18" s="26">
        <v>1.1040000000000001</v>
      </c>
      <c r="J18" s="14" t="s">
        <v>25</v>
      </c>
      <c r="K18" s="15">
        <v>980431.81</v>
      </c>
      <c r="L18" s="16">
        <v>686302</v>
      </c>
      <c r="M18" s="17">
        <v>294129.81000000006</v>
      </c>
      <c r="N18" s="18">
        <v>0.7</v>
      </c>
      <c r="O18" s="19">
        <f t="shared" si="0"/>
        <v>686302</v>
      </c>
      <c r="P18" s="2" t="b">
        <f t="shared" si="5"/>
        <v>1</v>
      </c>
      <c r="Q18" s="20">
        <f t="shared" si="2"/>
        <v>0.7</v>
      </c>
      <c r="R18" s="21" t="b">
        <f t="shared" si="3"/>
        <v>1</v>
      </c>
      <c r="S18" s="21" t="b">
        <f t="shared" si="4"/>
        <v>1</v>
      </c>
    </row>
    <row r="19" spans="1:19" ht="22.5" x14ac:dyDescent="0.25">
      <c r="A19" s="5">
        <v>17</v>
      </c>
      <c r="B19" s="6" t="s">
        <v>80</v>
      </c>
      <c r="C19" s="7" t="s">
        <v>20</v>
      </c>
      <c r="D19" s="8" t="s">
        <v>61</v>
      </c>
      <c r="E19" s="9">
        <v>2606032</v>
      </c>
      <c r="F19" s="10" t="s">
        <v>62</v>
      </c>
      <c r="G19" s="11" t="s">
        <v>81</v>
      </c>
      <c r="H19" s="12" t="s">
        <v>24</v>
      </c>
      <c r="I19" s="26">
        <v>0.87</v>
      </c>
      <c r="J19" s="14" t="s">
        <v>64</v>
      </c>
      <c r="K19" s="15">
        <v>824095.53</v>
      </c>
      <c r="L19" s="16">
        <v>576866</v>
      </c>
      <c r="M19" s="17">
        <v>247229.53000000003</v>
      </c>
      <c r="N19" s="18">
        <v>0.7</v>
      </c>
      <c r="O19" s="19">
        <f t="shared" si="0"/>
        <v>576866</v>
      </c>
      <c r="P19" s="2" t="b">
        <f t="shared" si="5"/>
        <v>1</v>
      </c>
      <c r="Q19" s="20">
        <f t="shared" si="2"/>
        <v>0.7</v>
      </c>
      <c r="R19" s="21" t="b">
        <f t="shared" si="3"/>
        <v>1</v>
      </c>
      <c r="S19" s="21" t="b">
        <f t="shared" si="4"/>
        <v>1</v>
      </c>
    </row>
    <row r="20" spans="1:19" ht="22.5" x14ac:dyDescent="0.25">
      <c r="A20" s="5">
        <v>18</v>
      </c>
      <c r="B20" s="6" t="s">
        <v>82</v>
      </c>
      <c r="C20" s="7" t="s">
        <v>20</v>
      </c>
      <c r="D20" s="33" t="s">
        <v>83</v>
      </c>
      <c r="E20" s="9">
        <v>2606082</v>
      </c>
      <c r="F20" s="10" t="s">
        <v>62</v>
      </c>
      <c r="G20" s="11" t="s">
        <v>84</v>
      </c>
      <c r="H20" s="12" t="s">
        <v>24</v>
      </c>
      <c r="I20" s="26">
        <v>0.85</v>
      </c>
      <c r="J20" s="14" t="s">
        <v>30</v>
      </c>
      <c r="K20" s="15">
        <v>1239348.6000000001</v>
      </c>
      <c r="L20" s="16">
        <v>743609</v>
      </c>
      <c r="M20" s="17">
        <v>495739.60000000009</v>
      </c>
      <c r="N20" s="18">
        <v>0.6</v>
      </c>
      <c r="O20" s="19">
        <f t="shared" si="0"/>
        <v>743609</v>
      </c>
      <c r="P20" s="2" t="b">
        <f t="shared" si="5"/>
        <v>1</v>
      </c>
      <c r="Q20" s="20">
        <f t="shared" si="2"/>
        <v>0.6</v>
      </c>
      <c r="R20" s="21" t="b">
        <f t="shared" si="3"/>
        <v>1</v>
      </c>
      <c r="S20" s="21" t="b">
        <f t="shared" si="4"/>
        <v>1</v>
      </c>
    </row>
    <row r="21" spans="1:19" ht="22.5" x14ac:dyDescent="0.25">
      <c r="A21" s="5">
        <v>19</v>
      </c>
      <c r="B21" s="35" t="s">
        <v>85</v>
      </c>
      <c r="C21" s="7" t="s">
        <v>20</v>
      </c>
      <c r="D21" s="33" t="s">
        <v>86</v>
      </c>
      <c r="E21" s="14">
        <v>2604023</v>
      </c>
      <c r="F21" s="10" t="s">
        <v>33</v>
      </c>
      <c r="G21" s="11" t="s">
        <v>87</v>
      </c>
      <c r="H21" s="12" t="s">
        <v>24</v>
      </c>
      <c r="I21" s="26">
        <v>0.77</v>
      </c>
      <c r="J21" s="14" t="s">
        <v>88</v>
      </c>
      <c r="K21" s="15">
        <v>724370.45</v>
      </c>
      <c r="L21" s="36">
        <v>434622</v>
      </c>
      <c r="M21" s="37">
        <v>289748.44999999995</v>
      </c>
      <c r="N21" s="38">
        <v>0.6</v>
      </c>
      <c r="O21" s="19">
        <f t="shared" si="0"/>
        <v>434622</v>
      </c>
      <c r="P21" s="2" t="b">
        <f t="shared" si="5"/>
        <v>1</v>
      </c>
      <c r="Q21" s="20">
        <f t="shared" si="2"/>
        <v>0.6</v>
      </c>
      <c r="R21" s="21" t="b">
        <f t="shared" si="3"/>
        <v>1</v>
      </c>
      <c r="S21" s="21" t="b">
        <f t="shared" si="4"/>
        <v>1</v>
      </c>
    </row>
    <row r="22" spans="1:19" x14ac:dyDescent="0.25">
      <c r="A22" s="5">
        <v>20</v>
      </c>
      <c r="B22" s="6" t="s">
        <v>89</v>
      </c>
      <c r="C22" s="7" t="s">
        <v>20</v>
      </c>
      <c r="D22" s="8" t="s">
        <v>90</v>
      </c>
      <c r="E22" s="5">
        <v>2607053</v>
      </c>
      <c r="F22" s="10" t="s">
        <v>50</v>
      </c>
      <c r="G22" s="11" t="s">
        <v>91</v>
      </c>
      <c r="H22" s="12" t="s">
        <v>24</v>
      </c>
      <c r="I22" s="26">
        <v>0.70399999999999996</v>
      </c>
      <c r="J22" s="14" t="s">
        <v>92</v>
      </c>
      <c r="K22" s="15">
        <v>1591548.83</v>
      </c>
      <c r="L22" s="16">
        <v>1273239</v>
      </c>
      <c r="M22" s="17">
        <v>318309.83000000007</v>
      </c>
      <c r="N22" s="18">
        <v>0.8</v>
      </c>
      <c r="O22" s="19">
        <f t="shared" si="0"/>
        <v>1273239</v>
      </c>
      <c r="P22" s="2" t="b">
        <f t="shared" si="5"/>
        <v>1</v>
      </c>
      <c r="Q22" s="20">
        <f t="shared" si="2"/>
        <v>0.8</v>
      </c>
      <c r="R22" s="21" t="b">
        <f t="shared" si="3"/>
        <v>1</v>
      </c>
      <c r="S22" s="21" t="b">
        <f t="shared" si="4"/>
        <v>1</v>
      </c>
    </row>
    <row r="23" spans="1:19" ht="22.5" x14ac:dyDescent="0.25">
      <c r="A23" s="5">
        <v>21</v>
      </c>
      <c r="B23" s="39" t="s">
        <v>93</v>
      </c>
      <c r="C23" s="7" t="s">
        <v>20</v>
      </c>
      <c r="D23" s="8" t="s">
        <v>94</v>
      </c>
      <c r="E23" s="9">
        <v>2613032</v>
      </c>
      <c r="F23" s="10" t="s">
        <v>22</v>
      </c>
      <c r="G23" s="11" t="s">
        <v>95</v>
      </c>
      <c r="H23" s="12" t="s">
        <v>24</v>
      </c>
      <c r="I23" s="26">
        <v>0.56999999999999995</v>
      </c>
      <c r="J23" s="14" t="s">
        <v>96</v>
      </c>
      <c r="K23" s="15">
        <v>291678.32</v>
      </c>
      <c r="L23" s="36">
        <v>175006</v>
      </c>
      <c r="M23" s="37">
        <v>116672.32000000001</v>
      </c>
      <c r="N23" s="38">
        <v>0.6</v>
      </c>
      <c r="O23" s="19">
        <f t="shared" si="0"/>
        <v>175006</v>
      </c>
      <c r="P23" s="2" t="b">
        <f t="shared" si="5"/>
        <v>1</v>
      </c>
      <c r="Q23" s="20">
        <f t="shared" si="2"/>
        <v>0.6</v>
      </c>
      <c r="R23" s="21" t="b">
        <f t="shared" si="3"/>
        <v>1</v>
      </c>
      <c r="S23" s="21" t="b">
        <f t="shared" si="4"/>
        <v>1</v>
      </c>
    </row>
    <row r="24" spans="1:19" ht="22.5" x14ac:dyDescent="0.25">
      <c r="A24" s="5">
        <v>22</v>
      </c>
      <c r="B24" s="6" t="s">
        <v>97</v>
      </c>
      <c r="C24" s="7" t="s">
        <v>20</v>
      </c>
      <c r="D24" s="8" t="s">
        <v>98</v>
      </c>
      <c r="E24" s="9">
        <v>2606062</v>
      </c>
      <c r="F24" s="10" t="s">
        <v>62</v>
      </c>
      <c r="G24" s="11" t="s">
        <v>99</v>
      </c>
      <c r="H24" s="12" t="s">
        <v>24</v>
      </c>
      <c r="I24" s="26">
        <v>0.48</v>
      </c>
      <c r="J24" s="14" t="s">
        <v>100</v>
      </c>
      <c r="K24" s="15">
        <v>419076.58</v>
      </c>
      <c r="L24" s="16">
        <v>251445</v>
      </c>
      <c r="M24" s="17">
        <v>167631.58000000002</v>
      </c>
      <c r="N24" s="18">
        <v>0.6</v>
      </c>
      <c r="O24" s="19">
        <f t="shared" si="0"/>
        <v>251445</v>
      </c>
      <c r="P24" s="2" t="b">
        <f t="shared" si="5"/>
        <v>1</v>
      </c>
      <c r="Q24" s="20">
        <f t="shared" si="2"/>
        <v>0.6</v>
      </c>
      <c r="R24" s="21" t="b">
        <f t="shared" si="3"/>
        <v>1</v>
      </c>
      <c r="S24" s="21" t="b">
        <f t="shared" si="4"/>
        <v>1</v>
      </c>
    </row>
    <row r="25" spans="1:19" ht="22.5" x14ac:dyDescent="0.25">
      <c r="A25" s="5">
        <v>23</v>
      </c>
      <c r="B25" s="6" t="s">
        <v>101</v>
      </c>
      <c r="C25" s="7" t="s">
        <v>20</v>
      </c>
      <c r="D25" s="8" t="s">
        <v>102</v>
      </c>
      <c r="E25" s="5">
        <v>2609072</v>
      </c>
      <c r="F25" s="10" t="s">
        <v>40</v>
      </c>
      <c r="G25" s="11" t="s">
        <v>103</v>
      </c>
      <c r="H25" s="12" t="s">
        <v>24</v>
      </c>
      <c r="I25" s="26">
        <v>0.38</v>
      </c>
      <c r="J25" s="14" t="s">
        <v>47</v>
      </c>
      <c r="K25" s="15">
        <v>158538.39000000001</v>
      </c>
      <c r="L25" s="16">
        <v>110976</v>
      </c>
      <c r="M25" s="17">
        <v>47562.390000000014</v>
      </c>
      <c r="N25" s="18">
        <v>0.7</v>
      </c>
      <c r="O25" s="19">
        <f t="shared" si="0"/>
        <v>110976</v>
      </c>
      <c r="P25" s="2" t="b">
        <f t="shared" si="5"/>
        <v>1</v>
      </c>
      <c r="Q25" s="20">
        <f t="shared" si="2"/>
        <v>0.7</v>
      </c>
      <c r="R25" s="21" t="b">
        <f t="shared" si="3"/>
        <v>1</v>
      </c>
      <c r="S25" s="21" t="b">
        <f t="shared" si="4"/>
        <v>1</v>
      </c>
    </row>
    <row r="26" spans="1:19" ht="22.5" x14ac:dyDescent="0.25">
      <c r="A26" s="5">
        <v>24</v>
      </c>
      <c r="B26" s="32" t="s">
        <v>104</v>
      </c>
      <c r="C26" s="7" t="s">
        <v>20</v>
      </c>
      <c r="D26" s="8" t="s">
        <v>105</v>
      </c>
      <c r="E26" s="23">
        <v>2603033</v>
      </c>
      <c r="F26" s="24" t="s">
        <v>106</v>
      </c>
      <c r="G26" s="25" t="s">
        <v>107</v>
      </c>
      <c r="H26" s="12" t="s">
        <v>24</v>
      </c>
      <c r="I26" s="26">
        <v>0.20899999999999999</v>
      </c>
      <c r="J26" s="27" t="s">
        <v>108</v>
      </c>
      <c r="K26" s="28">
        <v>512222.57</v>
      </c>
      <c r="L26" s="34">
        <v>358555</v>
      </c>
      <c r="M26" s="40">
        <v>153667.57</v>
      </c>
      <c r="N26" s="41">
        <v>0.7</v>
      </c>
      <c r="O26" s="19">
        <f t="shared" si="0"/>
        <v>358555</v>
      </c>
      <c r="P26" s="2" t="b">
        <f t="shared" si="5"/>
        <v>1</v>
      </c>
      <c r="Q26" s="20">
        <f t="shared" si="2"/>
        <v>0.7</v>
      </c>
      <c r="R26" s="21" t="b">
        <f t="shared" si="3"/>
        <v>1</v>
      </c>
      <c r="S26" s="21" t="b">
        <f t="shared" si="4"/>
        <v>1</v>
      </c>
    </row>
    <row r="27" spans="1:19" ht="22.5" x14ac:dyDescent="0.25">
      <c r="A27" s="5">
        <v>25</v>
      </c>
      <c r="B27" s="6" t="s">
        <v>109</v>
      </c>
      <c r="C27" s="7" t="s">
        <v>20</v>
      </c>
      <c r="D27" s="8" t="s">
        <v>27</v>
      </c>
      <c r="E27" s="9">
        <v>2608043</v>
      </c>
      <c r="F27" s="10" t="s">
        <v>28</v>
      </c>
      <c r="G27" s="11" t="s">
        <v>110</v>
      </c>
      <c r="H27" s="12" t="s">
        <v>24</v>
      </c>
      <c r="I27" s="26">
        <v>0.155</v>
      </c>
      <c r="J27" s="14" t="s">
        <v>111</v>
      </c>
      <c r="K27" s="15">
        <v>863986.88</v>
      </c>
      <c r="L27" s="16">
        <v>518392</v>
      </c>
      <c r="M27" s="17">
        <v>345594.88</v>
      </c>
      <c r="N27" s="18">
        <v>0.6</v>
      </c>
      <c r="O27" s="19">
        <f t="shared" si="0"/>
        <v>518392</v>
      </c>
      <c r="P27" s="2" t="b">
        <f t="shared" si="5"/>
        <v>1</v>
      </c>
      <c r="Q27" s="20">
        <f t="shared" si="2"/>
        <v>0.6</v>
      </c>
      <c r="R27" s="21" t="b">
        <f t="shared" si="3"/>
        <v>1</v>
      </c>
      <c r="S27" s="21" t="b">
        <f t="shared" si="4"/>
        <v>1</v>
      </c>
    </row>
    <row r="28" spans="1:19" x14ac:dyDescent="0.25">
      <c r="A28" s="5">
        <v>26</v>
      </c>
      <c r="B28" s="6" t="s">
        <v>112</v>
      </c>
      <c r="C28" s="7" t="s">
        <v>20</v>
      </c>
      <c r="D28" s="8" t="s">
        <v>27</v>
      </c>
      <c r="E28" s="5">
        <v>2608043</v>
      </c>
      <c r="F28" s="10" t="s">
        <v>28</v>
      </c>
      <c r="G28" s="11" t="s">
        <v>113</v>
      </c>
      <c r="H28" s="12" t="s">
        <v>24</v>
      </c>
      <c r="I28" s="26">
        <v>0.123</v>
      </c>
      <c r="J28" s="14" t="s">
        <v>111</v>
      </c>
      <c r="K28" s="15">
        <v>709322.4</v>
      </c>
      <c r="L28" s="16">
        <v>425593</v>
      </c>
      <c r="M28" s="17">
        <v>283729.40000000002</v>
      </c>
      <c r="N28" s="18">
        <v>0.6</v>
      </c>
      <c r="O28" s="19">
        <f t="shared" si="0"/>
        <v>425593</v>
      </c>
      <c r="P28" s="2" t="b">
        <f t="shared" si="5"/>
        <v>1</v>
      </c>
      <c r="Q28" s="20">
        <f t="shared" si="2"/>
        <v>0.6</v>
      </c>
      <c r="R28" s="21" t="b">
        <f t="shared" si="3"/>
        <v>1</v>
      </c>
      <c r="S28" s="21" t="b">
        <f t="shared" si="4"/>
        <v>1</v>
      </c>
    </row>
    <row r="29" spans="1:19" ht="22.5" x14ac:dyDescent="0.25">
      <c r="A29" s="5">
        <v>27</v>
      </c>
      <c r="B29" s="6" t="s">
        <v>114</v>
      </c>
      <c r="C29" s="7" t="s">
        <v>20</v>
      </c>
      <c r="D29" s="8" t="s">
        <v>115</v>
      </c>
      <c r="E29" s="9">
        <v>2604012</v>
      </c>
      <c r="F29" s="10" t="s">
        <v>33</v>
      </c>
      <c r="G29" s="11" t="s">
        <v>116</v>
      </c>
      <c r="H29" s="12" t="s">
        <v>24</v>
      </c>
      <c r="I29" s="26">
        <v>1.23</v>
      </c>
      <c r="J29" s="14" t="s">
        <v>35</v>
      </c>
      <c r="K29" s="15">
        <v>1715097.04</v>
      </c>
      <c r="L29" s="16">
        <v>1372077</v>
      </c>
      <c r="M29" s="17">
        <v>343020.04000000004</v>
      </c>
      <c r="N29" s="18">
        <v>0.8</v>
      </c>
      <c r="O29" s="19">
        <f t="shared" si="0"/>
        <v>1372077</v>
      </c>
      <c r="P29" s="2" t="b">
        <f t="shared" si="5"/>
        <v>1</v>
      </c>
      <c r="Q29" s="20">
        <f t="shared" si="2"/>
        <v>0.8</v>
      </c>
      <c r="R29" s="21" t="b">
        <f t="shared" si="3"/>
        <v>1</v>
      </c>
      <c r="S29" s="21" t="b">
        <f t="shared" si="4"/>
        <v>1</v>
      </c>
    </row>
    <row r="30" spans="1:19" ht="22.5" x14ac:dyDescent="0.25">
      <c r="A30" s="5">
        <v>28</v>
      </c>
      <c r="B30" s="6" t="s">
        <v>117</v>
      </c>
      <c r="C30" s="7" t="s">
        <v>20</v>
      </c>
      <c r="D30" s="8" t="s">
        <v>102</v>
      </c>
      <c r="E30" s="9">
        <v>2609072</v>
      </c>
      <c r="F30" s="10" t="s">
        <v>40</v>
      </c>
      <c r="G30" s="11" t="s">
        <v>118</v>
      </c>
      <c r="H30" s="12" t="s">
        <v>24</v>
      </c>
      <c r="I30" s="26">
        <v>1.05</v>
      </c>
      <c r="J30" s="14" t="s">
        <v>47</v>
      </c>
      <c r="K30" s="15">
        <v>461868.44</v>
      </c>
      <c r="L30" s="16">
        <v>323307</v>
      </c>
      <c r="M30" s="17">
        <v>138561.44</v>
      </c>
      <c r="N30" s="18">
        <v>0.7</v>
      </c>
      <c r="O30" s="19">
        <f t="shared" si="0"/>
        <v>323307</v>
      </c>
      <c r="P30" s="2" t="b">
        <f t="shared" si="5"/>
        <v>1</v>
      </c>
      <c r="Q30" s="20">
        <f t="shared" si="2"/>
        <v>0.7</v>
      </c>
      <c r="R30" s="21" t="b">
        <f t="shared" si="3"/>
        <v>1</v>
      </c>
      <c r="S30" s="21" t="b">
        <f t="shared" si="4"/>
        <v>1</v>
      </c>
    </row>
    <row r="31" spans="1:19" ht="22.5" x14ac:dyDescent="0.25">
      <c r="A31" s="5">
        <v>29</v>
      </c>
      <c r="B31" s="6" t="s">
        <v>119</v>
      </c>
      <c r="C31" s="7" t="s">
        <v>20</v>
      </c>
      <c r="D31" s="8" t="s">
        <v>102</v>
      </c>
      <c r="E31" s="9">
        <v>2609072</v>
      </c>
      <c r="F31" s="10" t="s">
        <v>40</v>
      </c>
      <c r="G31" s="11" t="s">
        <v>120</v>
      </c>
      <c r="H31" s="12" t="s">
        <v>24</v>
      </c>
      <c r="I31" s="26">
        <v>0.94699999999999995</v>
      </c>
      <c r="J31" s="14" t="s">
        <v>47</v>
      </c>
      <c r="K31" s="15">
        <v>558049.03</v>
      </c>
      <c r="L31" s="16">
        <v>390634</v>
      </c>
      <c r="M31" s="17">
        <v>167415.03000000003</v>
      </c>
      <c r="N31" s="18">
        <v>0.7</v>
      </c>
      <c r="O31" s="19">
        <f t="shared" si="0"/>
        <v>390634</v>
      </c>
      <c r="P31" s="2" t="b">
        <f t="shared" si="5"/>
        <v>1</v>
      </c>
      <c r="Q31" s="20">
        <f t="shared" si="2"/>
        <v>0.7</v>
      </c>
      <c r="R31" s="21" t="b">
        <f t="shared" si="3"/>
        <v>1</v>
      </c>
      <c r="S31" s="21" t="b">
        <f t="shared" si="4"/>
        <v>1</v>
      </c>
    </row>
    <row r="32" spans="1:19" ht="22.5" x14ac:dyDescent="0.25">
      <c r="A32" s="5">
        <v>30</v>
      </c>
      <c r="B32" s="6" t="s">
        <v>121</v>
      </c>
      <c r="C32" s="7" t="s">
        <v>20</v>
      </c>
      <c r="D32" s="8" t="s">
        <v>21</v>
      </c>
      <c r="E32" s="9">
        <v>2613042</v>
      </c>
      <c r="F32" s="10" t="s">
        <v>22</v>
      </c>
      <c r="G32" s="11" t="s">
        <v>122</v>
      </c>
      <c r="H32" s="12" t="s">
        <v>24</v>
      </c>
      <c r="I32" s="26">
        <v>3.2549999999999999</v>
      </c>
      <c r="J32" s="14" t="s">
        <v>25</v>
      </c>
      <c r="K32" s="15">
        <v>1753923.96</v>
      </c>
      <c r="L32" s="16">
        <v>1052354</v>
      </c>
      <c r="M32" s="17">
        <v>701569.96</v>
      </c>
      <c r="N32" s="18">
        <v>0.6</v>
      </c>
      <c r="O32" s="19">
        <f t="shared" si="0"/>
        <v>1052354</v>
      </c>
      <c r="P32" s="2" t="b">
        <f t="shared" si="5"/>
        <v>1</v>
      </c>
      <c r="Q32" s="20">
        <f t="shared" si="2"/>
        <v>0.6</v>
      </c>
      <c r="R32" s="21" t="b">
        <f t="shared" si="3"/>
        <v>1</v>
      </c>
      <c r="S32" s="21" t="b">
        <f t="shared" si="4"/>
        <v>1</v>
      </c>
    </row>
    <row r="33" spans="1:19" x14ac:dyDescent="0.25">
      <c r="A33" s="5">
        <v>31</v>
      </c>
      <c r="B33" s="6" t="s">
        <v>123</v>
      </c>
      <c r="C33" s="7" t="s">
        <v>20</v>
      </c>
      <c r="D33" s="8" t="s">
        <v>21</v>
      </c>
      <c r="E33" s="9">
        <v>2613042</v>
      </c>
      <c r="F33" s="10" t="s">
        <v>22</v>
      </c>
      <c r="G33" s="11" t="s">
        <v>124</v>
      </c>
      <c r="H33" s="12" t="s">
        <v>24</v>
      </c>
      <c r="I33" s="26">
        <v>1.087</v>
      </c>
      <c r="J33" s="14" t="s">
        <v>25</v>
      </c>
      <c r="K33" s="15">
        <v>611520.25</v>
      </c>
      <c r="L33" s="16">
        <v>366912</v>
      </c>
      <c r="M33" s="17">
        <v>244608.25</v>
      </c>
      <c r="N33" s="18">
        <v>0.6</v>
      </c>
      <c r="O33" s="19">
        <f t="shared" si="0"/>
        <v>366912</v>
      </c>
      <c r="P33" s="2" t="b">
        <f t="shared" si="5"/>
        <v>1</v>
      </c>
      <c r="Q33" s="20">
        <f t="shared" si="2"/>
        <v>0.6</v>
      </c>
      <c r="R33" s="21" t="b">
        <f t="shared" si="3"/>
        <v>1</v>
      </c>
      <c r="S33" s="21" t="b">
        <f t="shared" si="4"/>
        <v>1</v>
      </c>
    </row>
    <row r="34" spans="1:19" ht="33.75" x14ac:dyDescent="0.25">
      <c r="A34" s="5">
        <v>32</v>
      </c>
      <c r="B34" s="6" t="s">
        <v>125</v>
      </c>
      <c r="C34" s="7" t="s">
        <v>20</v>
      </c>
      <c r="D34" s="8" t="s">
        <v>39</v>
      </c>
      <c r="E34" s="9">
        <v>2609062</v>
      </c>
      <c r="F34" s="10" t="s">
        <v>40</v>
      </c>
      <c r="G34" s="11" t="s">
        <v>126</v>
      </c>
      <c r="H34" s="12" t="s">
        <v>24</v>
      </c>
      <c r="I34" s="26">
        <v>1.054</v>
      </c>
      <c r="J34" s="14" t="s">
        <v>42</v>
      </c>
      <c r="K34" s="15">
        <v>730514.67</v>
      </c>
      <c r="L34" s="16">
        <v>511360</v>
      </c>
      <c r="M34" s="17">
        <v>219154.67000000004</v>
      </c>
      <c r="N34" s="18">
        <v>0.7</v>
      </c>
      <c r="O34" s="19">
        <f t="shared" si="0"/>
        <v>511360</v>
      </c>
      <c r="P34" s="2" t="b">
        <f t="shared" si="5"/>
        <v>1</v>
      </c>
      <c r="Q34" s="20">
        <f t="shared" si="2"/>
        <v>0.7</v>
      </c>
      <c r="R34" s="21" t="b">
        <f t="shared" si="3"/>
        <v>1</v>
      </c>
      <c r="S34" s="21" t="b">
        <f t="shared" si="4"/>
        <v>1</v>
      </c>
    </row>
    <row r="35" spans="1:19" ht="33.75" x14ac:dyDescent="0.25">
      <c r="A35" s="5">
        <v>33</v>
      </c>
      <c r="B35" s="6" t="s">
        <v>127</v>
      </c>
      <c r="C35" s="7" t="s">
        <v>20</v>
      </c>
      <c r="D35" s="8" t="s">
        <v>105</v>
      </c>
      <c r="E35" s="9">
        <v>2603033</v>
      </c>
      <c r="F35" s="10" t="s">
        <v>106</v>
      </c>
      <c r="G35" s="11" t="s">
        <v>128</v>
      </c>
      <c r="H35" s="12" t="s">
        <v>24</v>
      </c>
      <c r="I35" s="26">
        <v>0.81</v>
      </c>
      <c r="J35" s="14" t="s">
        <v>108</v>
      </c>
      <c r="K35" s="15">
        <v>683659.66</v>
      </c>
      <c r="L35" s="16">
        <v>478561</v>
      </c>
      <c r="M35" s="17">
        <v>205098.66000000003</v>
      </c>
      <c r="N35" s="18">
        <v>0.7</v>
      </c>
      <c r="O35" s="19">
        <f t="shared" si="0"/>
        <v>478561</v>
      </c>
      <c r="P35" s="2" t="b">
        <f t="shared" si="5"/>
        <v>1</v>
      </c>
      <c r="Q35" s="20">
        <f t="shared" si="2"/>
        <v>0.7</v>
      </c>
      <c r="R35" s="21" t="b">
        <f t="shared" si="3"/>
        <v>1</v>
      </c>
      <c r="S35" s="21" t="b">
        <f t="shared" si="4"/>
        <v>1</v>
      </c>
    </row>
    <row r="36" spans="1:19" x14ac:dyDescent="0.25">
      <c r="A36" s="5">
        <v>34</v>
      </c>
      <c r="B36" s="39" t="s">
        <v>129</v>
      </c>
      <c r="C36" s="7" t="s">
        <v>20</v>
      </c>
      <c r="D36" s="8" t="s">
        <v>90</v>
      </c>
      <c r="E36" s="14">
        <v>2607053</v>
      </c>
      <c r="F36" s="10" t="s">
        <v>50</v>
      </c>
      <c r="G36" s="11" t="s">
        <v>130</v>
      </c>
      <c r="H36" s="12" t="s">
        <v>24</v>
      </c>
      <c r="I36" s="26">
        <v>0.45200000000000001</v>
      </c>
      <c r="J36" s="14" t="s">
        <v>92</v>
      </c>
      <c r="K36" s="15">
        <v>617529.27</v>
      </c>
      <c r="L36" s="36">
        <v>494023</v>
      </c>
      <c r="M36" s="37">
        <v>123506.27000000002</v>
      </c>
      <c r="N36" s="38">
        <v>0.8</v>
      </c>
      <c r="O36" s="19">
        <f t="shared" si="0"/>
        <v>494023</v>
      </c>
      <c r="P36" s="2" t="b">
        <f t="shared" si="1"/>
        <v>1</v>
      </c>
      <c r="Q36" s="20">
        <f t="shared" si="2"/>
        <v>0.8</v>
      </c>
      <c r="R36" s="21" t="b">
        <f t="shared" si="3"/>
        <v>1</v>
      </c>
      <c r="S36" s="21" t="b">
        <f t="shared" si="4"/>
        <v>1</v>
      </c>
    </row>
    <row r="37" spans="1:19" ht="22.5" x14ac:dyDescent="0.25">
      <c r="A37" s="5">
        <v>35</v>
      </c>
      <c r="B37" s="6" t="s">
        <v>131</v>
      </c>
      <c r="C37" s="7" t="s">
        <v>20</v>
      </c>
      <c r="D37" s="8" t="s">
        <v>27</v>
      </c>
      <c r="E37" s="9">
        <v>2608043</v>
      </c>
      <c r="F37" s="10" t="s">
        <v>28</v>
      </c>
      <c r="G37" s="11" t="s">
        <v>132</v>
      </c>
      <c r="H37" s="12" t="s">
        <v>24</v>
      </c>
      <c r="I37" s="26">
        <v>0.30199999999999999</v>
      </c>
      <c r="J37" s="14" t="s">
        <v>111</v>
      </c>
      <c r="K37" s="15">
        <v>386281.74</v>
      </c>
      <c r="L37" s="16">
        <v>231769</v>
      </c>
      <c r="M37" s="17">
        <v>154512.74</v>
      </c>
      <c r="N37" s="18">
        <v>0.6</v>
      </c>
      <c r="O37" s="19">
        <f t="shared" si="0"/>
        <v>231769</v>
      </c>
      <c r="P37" s="2" t="b">
        <f t="shared" si="1"/>
        <v>1</v>
      </c>
      <c r="Q37" s="20">
        <f t="shared" si="2"/>
        <v>0.6</v>
      </c>
      <c r="R37" s="21" t="b">
        <f t="shared" si="3"/>
        <v>1</v>
      </c>
      <c r="S37" s="21" t="b">
        <f t="shared" si="4"/>
        <v>1</v>
      </c>
    </row>
    <row r="38" spans="1:19" x14ac:dyDescent="0.25">
      <c r="A38" s="5">
        <v>36</v>
      </c>
      <c r="B38" s="6" t="s">
        <v>133</v>
      </c>
      <c r="C38" s="7" t="s">
        <v>20</v>
      </c>
      <c r="D38" s="8" t="s">
        <v>134</v>
      </c>
      <c r="E38" s="9">
        <v>2609033</v>
      </c>
      <c r="F38" s="10" t="s">
        <v>40</v>
      </c>
      <c r="G38" s="11" t="s">
        <v>135</v>
      </c>
      <c r="H38" s="12" t="s">
        <v>24</v>
      </c>
      <c r="I38" s="26">
        <v>0.10299999999999999</v>
      </c>
      <c r="J38" s="14" t="s">
        <v>136</v>
      </c>
      <c r="K38" s="15">
        <v>292912.3</v>
      </c>
      <c r="L38" s="16">
        <v>205038</v>
      </c>
      <c r="M38" s="17">
        <v>87874.299999999988</v>
      </c>
      <c r="N38" s="18">
        <v>0.7</v>
      </c>
      <c r="O38" s="19">
        <f t="shared" si="0"/>
        <v>205038</v>
      </c>
      <c r="P38" s="2" t="b">
        <f t="shared" si="1"/>
        <v>1</v>
      </c>
      <c r="Q38" s="20">
        <f t="shared" si="2"/>
        <v>0.7</v>
      </c>
      <c r="R38" s="21" t="b">
        <f t="shared" si="3"/>
        <v>1</v>
      </c>
      <c r="S38" s="21" t="b">
        <f t="shared" si="4"/>
        <v>1</v>
      </c>
    </row>
    <row r="39" spans="1:19" x14ac:dyDescent="0.25">
      <c r="A39" s="5">
        <v>37</v>
      </c>
      <c r="B39" s="6" t="s">
        <v>137</v>
      </c>
      <c r="C39" s="7" t="s">
        <v>20</v>
      </c>
      <c r="D39" s="8" t="s">
        <v>134</v>
      </c>
      <c r="E39" s="9">
        <v>2609033</v>
      </c>
      <c r="F39" s="10" t="s">
        <v>40</v>
      </c>
      <c r="G39" s="11" t="s">
        <v>138</v>
      </c>
      <c r="H39" s="12" t="s">
        <v>24</v>
      </c>
      <c r="I39" s="26">
        <v>9.7000000000000003E-2</v>
      </c>
      <c r="J39" s="14" t="s">
        <v>136</v>
      </c>
      <c r="K39" s="15">
        <v>129538.92</v>
      </c>
      <c r="L39" s="16">
        <v>90677</v>
      </c>
      <c r="M39" s="17">
        <v>38861.919999999998</v>
      </c>
      <c r="N39" s="18">
        <v>0.7</v>
      </c>
      <c r="O39" s="19">
        <f t="shared" si="0"/>
        <v>90677</v>
      </c>
      <c r="P39" s="2" t="b">
        <f t="shared" si="1"/>
        <v>1</v>
      </c>
      <c r="Q39" s="20">
        <f t="shared" si="2"/>
        <v>0.7</v>
      </c>
      <c r="R39" s="21" t="b">
        <f t="shared" si="3"/>
        <v>1</v>
      </c>
      <c r="S39" s="21" t="b">
        <f t="shared" si="4"/>
        <v>1</v>
      </c>
    </row>
    <row r="40" spans="1:19" x14ac:dyDescent="0.25">
      <c r="A40" s="5">
        <v>38</v>
      </c>
      <c r="B40" s="6" t="s">
        <v>139</v>
      </c>
      <c r="C40" s="7" t="s">
        <v>20</v>
      </c>
      <c r="D40" s="8" t="s">
        <v>134</v>
      </c>
      <c r="E40" s="9">
        <v>2609033</v>
      </c>
      <c r="F40" s="10" t="s">
        <v>40</v>
      </c>
      <c r="G40" s="11" t="s">
        <v>140</v>
      </c>
      <c r="H40" s="12" t="s">
        <v>24</v>
      </c>
      <c r="I40" s="26">
        <v>7.1999999999999995E-2</v>
      </c>
      <c r="J40" s="14" t="s">
        <v>136</v>
      </c>
      <c r="K40" s="15">
        <v>93994.85</v>
      </c>
      <c r="L40" s="16">
        <v>65796</v>
      </c>
      <c r="M40" s="17">
        <v>28198.850000000006</v>
      </c>
      <c r="N40" s="18">
        <v>0.7</v>
      </c>
      <c r="O40" s="19">
        <f t="shared" si="0"/>
        <v>65796</v>
      </c>
      <c r="P40" s="2" t="b">
        <f t="shared" si="1"/>
        <v>1</v>
      </c>
      <c r="Q40" s="20">
        <f t="shared" si="2"/>
        <v>0.7</v>
      </c>
      <c r="R40" s="21" t="b">
        <f t="shared" si="3"/>
        <v>1</v>
      </c>
      <c r="S40" s="21" t="b">
        <f t="shared" si="4"/>
        <v>1</v>
      </c>
    </row>
    <row r="41" spans="1:19" x14ac:dyDescent="0.25">
      <c r="A41" s="5">
        <v>39</v>
      </c>
      <c r="B41" s="6" t="s">
        <v>141</v>
      </c>
      <c r="C41" s="7" t="s">
        <v>20</v>
      </c>
      <c r="D41" s="8" t="s">
        <v>71</v>
      </c>
      <c r="E41" s="9">
        <v>2604123</v>
      </c>
      <c r="F41" s="10" t="s">
        <v>33</v>
      </c>
      <c r="G41" s="11" t="s">
        <v>142</v>
      </c>
      <c r="H41" s="12" t="s">
        <v>24</v>
      </c>
      <c r="I41" s="26">
        <v>1.1459999999999999</v>
      </c>
      <c r="J41" s="14" t="s">
        <v>55</v>
      </c>
      <c r="K41" s="15">
        <v>1928557.45</v>
      </c>
      <c r="L41" s="16">
        <v>964278</v>
      </c>
      <c r="M41" s="17">
        <v>964279.45</v>
      </c>
      <c r="N41" s="18">
        <v>0.5</v>
      </c>
      <c r="O41" s="19">
        <f t="shared" si="0"/>
        <v>964278</v>
      </c>
      <c r="P41" s="2" t="b">
        <f t="shared" si="1"/>
        <v>1</v>
      </c>
      <c r="Q41" s="20">
        <f t="shared" si="2"/>
        <v>0.5</v>
      </c>
      <c r="R41" s="21" t="b">
        <f t="shared" si="3"/>
        <v>1</v>
      </c>
      <c r="S41" s="21" t="b">
        <f t="shared" si="4"/>
        <v>1</v>
      </c>
    </row>
    <row r="42" spans="1:19" ht="22.5" x14ac:dyDescent="0.25">
      <c r="A42" s="5">
        <v>40</v>
      </c>
      <c r="B42" s="6" t="s">
        <v>143</v>
      </c>
      <c r="C42" s="7" t="s">
        <v>20</v>
      </c>
      <c r="D42" s="8" t="s">
        <v>74</v>
      </c>
      <c r="E42" s="9">
        <v>2607062</v>
      </c>
      <c r="F42" s="10" t="s">
        <v>50</v>
      </c>
      <c r="G42" s="11" t="s">
        <v>144</v>
      </c>
      <c r="H42" s="12" t="s">
        <v>24</v>
      </c>
      <c r="I42" s="26">
        <v>1.125</v>
      </c>
      <c r="J42" s="14" t="s">
        <v>76</v>
      </c>
      <c r="K42" s="15">
        <v>957936.89</v>
      </c>
      <c r="L42" s="16">
        <v>670555</v>
      </c>
      <c r="M42" s="17">
        <v>287381.89</v>
      </c>
      <c r="N42" s="18">
        <v>0.7</v>
      </c>
      <c r="O42" s="19">
        <f t="shared" si="0"/>
        <v>670555</v>
      </c>
      <c r="P42" s="2" t="b">
        <f t="shared" si="1"/>
        <v>1</v>
      </c>
      <c r="Q42" s="20">
        <f t="shared" si="2"/>
        <v>0.7</v>
      </c>
      <c r="R42" s="21" t="b">
        <f t="shared" si="3"/>
        <v>1</v>
      </c>
      <c r="S42" s="21" t="b">
        <f t="shared" si="4"/>
        <v>1</v>
      </c>
    </row>
    <row r="43" spans="1:19" ht="22.5" x14ac:dyDescent="0.25">
      <c r="A43" s="5">
        <v>41</v>
      </c>
      <c r="B43" s="6" t="s">
        <v>145</v>
      </c>
      <c r="C43" s="7" t="s">
        <v>20</v>
      </c>
      <c r="D43" s="8" t="s">
        <v>146</v>
      </c>
      <c r="E43" s="9">
        <v>2606012</v>
      </c>
      <c r="F43" s="10" t="s">
        <v>62</v>
      </c>
      <c r="G43" s="11" t="s">
        <v>147</v>
      </c>
      <c r="H43" s="12" t="s">
        <v>24</v>
      </c>
      <c r="I43" s="26">
        <v>1</v>
      </c>
      <c r="J43" s="14" t="s">
        <v>111</v>
      </c>
      <c r="K43" s="15">
        <v>474494.06</v>
      </c>
      <c r="L43" s="16">
        <v>284696</v>
      </c>
      <c r="M43" s="17">
        <v>189798.06</v>
      </c>
      <c r="N43" s="18">
        <v>0.6</v>
      </c>
      <c r="O43" s="19">
        <f t="shared" si="0"/>
        <v>284696</v>
      </c>
      <c r="P43" s="2" t="b">
        <f t="shared" si="1"/>
        <v>1</v>
      </c>
      <c r="Q43" s="20">
        <f t="shared" si="2"/>
        <v>0.6</v>
      </c>
      <c r="R43" s="21" t="b">
        <f t="shared" si="3"/>
        <v>1</v>
      </c>
      <c r="S43" s="21" t="b">
        <f t="shared" si="4"/>
        <v>1</v>
      </c>
    </row>
    <row r="44" spans="1:19" x14ac:dyDescent="0.25">
      <c r="A44" s="42" t="s">
        <v>148</v>
      </c>
      <c r="B44" s="43" t="s">
        <v>149</v>
      </c>
      <c r="C44" s="44" t="s">
        <v>20</v>
      </c>
      <c r="D44" s="45" t="s">
        <v>150</v>
      </c>
      <c r="E44" s="46">
        <v>2609052</v>
      </c>
      <c r="F44" s="47" t="s">
        <v>40</v>
      </c>
      <c r="G44" s="48" t="s">
        <v>151</v>
      </c>
      <c r="H44" s="49" t="s">
        <v>24</v>
      </c>
      <c r="I44" s="50">
        <v>0.89</v>
      </c>
      <c r="J44" s="51" t="s">
        <v>152</v>
      </c>
      <c r="K44" s="52">
        <v>751172.13</v>
      </c>
      <c r="L44" s="53">
        <f>525820-356266</f>
        <v>169554</v>
      </c>
      <c r="M44" s="54">
        <f>K44-L44</f>
        <v>581618.13</v>
      </c>
      <c r="N44" s="55">
        <v>0.7</v>
      </c>
      <c r="O44" s="56">
        <f t="shared" si="0"/>
        <v>169554</v>
      </c>
      <c r="P44" s="2" t="b">
        <f t="shared" si="1"/>
        <v>1</v>
      </c>
      <c r="Q44" s="20">
        <f t="shared" si="2"/>
        <v>0.22570000000000001</v>
      </c>
      <c r="R44" s="21" t="b">
        <f t="shared" si="3"/>
        <v>0</v>
      </c>
      <c r="S44" s="21" t="b">
        <f t="shared" si="4"/>
        <v>1</v>
      </c>
    </row>
    <row r="45" spans="1:19" ht="20.100000000000001" customHeight="1" x14ac:dyDescent="0.25">
      <c r="A45" s="73" t="s">
        <v>153</v>
      </c>
      <c r="B45" s="73"/>
      <c r="C45" s="73"/>
      <c r="D45" s="73"/>
      <c r="E45" s="73"/>
      <c r="F45" s="73"/>
      <c r="G45" s="73"/>
      <c r="H45" s="73"/>
      <c r="I45" s="57">
        <f>SUM(I3:I44)</f>
        <v>34.784999999999997</v>
      </c>
      <c r="J45" s="58" t="s">
        <v>154</v>
      </c>
      <c r="K45" s="59">
        <f>SUM(K3:K44)</f>
        <v>36381780.460000016</v>
      </c>
      <c r="L45" s="59">
        <f>SUM(L3:L44)</f>
        <v>23742329</v>
      </c>
      <c r="M45" s="59">
        <f>SUM(M3:M44)</f>
        <v>12639451.460000005</v>
      </c>
      <c r="N45" s="60" t="s">
        <v>154</v>
      </c>
      <c r="O45" s="61">
        <f>SUM(O3:O44)</f>
        <v>23742329</v>
      </c>
      <c r="P45" s="2" t="b">
        <f t="shared" si="1"/>
        <v>1</v>
      </c>
      <c r="Q45" s="20">
        <f t="shared" si="2"/>
        <v>0.65259999999999996</v>
      </c>
      <c r="R45" s="21" t="s">
        <v>154</v>
      </c>
      <c r="S45" s="21" t="b">
        <f t="shared" si="4"/>
        <v>1</v>
      </c>
    </row>
    <row r="46" spans="1:19" x14ac:dyDescent="0.25">
      <c r="A46" s="62"/>
      <c r="B46" s="62"/>
      <c r="C46" s="62"/>
      <c r="D46" s="62"/>
      <c r="E46" s="62"/>
      <c r="F46" s="62"/>
      <c r="G46" s="62"/>
      <c r="H46" s="62"/>
    </row>
    <row r="47" spans="1:19" x14ac:dyDescent="0.25">
      <c r="A47" s="64" t="s">
        <v>155</v>
      </c>
      <c r="B47" s="65"/>
      <c r="C47" s="65"/>
      <c r="D47" s="65"/>
      <c r="E47" s="65"/>
      <c r="F47" s="65"/>
      <c r="G47" s="65"/>
      <c r="H47" s="65"/>
      <c r="I47" s="66"/>
      <c r="J47" s="66"/>
      <c r="K47" s="67"/>
      <c r="L47" s="66"/>
      <c r="M47" s="66"/>
      <c r="O47" s="66"/>
      <c r="P47" s="2"/>
      <c r="S47" s="21"/>
    </row>
    <row r="48" spans="1:19" ht="21.75" customHeight="1" x14ac:dyDescent="0.25">
      <c r="A48" s="74" t="s">
        <v>156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2"/>
    </row>
    <row r="49" spans="2:11" x14ac:dyDescent="0.25">
      <c r="B49" s="68"/>
      <c r="C49" s="68"/>
      <c r="D49" s="68"/>
      <c r="E49" s="68"/>
      <c r="F49" s="68"/>
      <c r="G49" s="68"/>
      <c r="H49" s="68"/>
      <c r="K49" s="69"/>
    </row>
  </sheetData>
  <mergeCells count="16">
    <mergeCell ref="M1:M2"/>
    <mergeCell ref="N1:N2"/>
    <mergeCell ref="A45:H45"/>
    <mergeCell ref="A48:O48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P3:S45">
    <cfRule type="cellIs" dxfId="19" priority="20" operator="equal">
      <formula>FALSE</formula>
    </cfRule>
  </conditionalFormatting>
  <conditionalFormatting sqref="P3:R45">
    <cfRule type="containsText" dxfId="18" priority="19" operator="containsText" text="fałsz">
      <formula>NOT(ISERROR(SEARCH("fałsz",P3)))</formula>
    </cfRule>
  </conditionalFormatting>
  <conditionalFormatting sqref="S47">
    <cfRule type="cellIs" dxfId="17" priority="18" operator="equal">
      <formula>FALSE</formula>
    </cfRule>
  </conditionalFormatting>
  <conditionalFormatting sqref="S47">
    <cfRule type="cellIs" dxfId="16" priority="17" operator="equal">
      <formula>FALSE</formula>
    </cfRule>
  </conditionalFormatting>
  <conditionalFormatting sqref="B6">
    <cfRule type="expression" dxfId="15" priority="1">
      <formula>#REF!="p"</formula>
    </cfRule>
    <cfRule type="expression" dxfId="14" priority="2">
      <formula>#REF!="k"</formula>
    </cfRule>
    <cfRule type="expression" dxfId="13" priority="3">
      <formula>$N6="odrzucenie"</formula>
    </cfRule>
    <cfRule type="expression" dxfId="12" priority="4">
      <formula>$N6="rezygnacja"</formula>
    </cfRule>
  </conditionalFormatting>
  <conditionalFormatting sqref="B18:B20 B26:B27 B29:B35 B7:B8 B10:B11 B23:B24 B3 B13:B16 B5 B37:B44">
    <cfRule type="expression" dxfId="11" priority="5">
      <formula>#REF!="p"</formula>
    </cfRule>
    <cfRule type="expression" dxfId="10" priority="6">
      <formula>#REF!="k"</formula>
    </cfRule>
    <cfRule type="expression" dxfId="9" priority="7">
      <formula>$N3="odrzucenie"</formula>
    </cfRule>
    <cfRule type="expression" dxfId="8" priority="8">
      <formula>$N3="rezygnacja"</formula>
    </cfRule>
  </conditionalFormatting>
  <conditionalFormatting sqref="B12 B28 B9 B17 B21:B22 B25 B36">
    <cfRule type="expression" dxfId="7" priority="9">
      <formula>#REF!="p"</formula>
    </cfRule>
    <cfRule type="expression" dxfId="6" priority="10">
      <formula>#REF!="k"</formula>
    </cfRule>
    <cfRule type="expression" dxfId="5" priority="11">
      <formula>$N9="odrzucenie"</formula>
    </cfRule>
    <cfRule type="expression" dxfId="4" priority="12">
      <formula>$N9="rezygnacja"</formula>
    </cfRule>
  </conditionalFormatting>
  <conditionalFormatting sqref="B4">
    <cfRule type="expression" dxfId="3" priority="13">
      <formula>#REF!="p"</formula>
    </cfRule>
    <cfRule type="expression" dxfId="2" priority="14">
      <formula>#REF!="k"</formula>
    </cfRule>
    <cfRule type="expression" dxfId="1" priority="15">
      <formula>$N4="odrzucenie"</formula>
    </cfRule>
    <cfRule type="expression" dxfId="0" priority="16">
      <formula>$N4="rezygnacja"</formula>
    </cfRule>
  </conditionalFormatting>
  <dataValidations count="1">
    <dataValidation type="list" allowBlank="1" showInputMessage="1" showErrorMessage="1" sqref="H3:H44" xr:uid="{110D1A83-9207-45B0-BC57-B8F0B9D0BC87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headerFooter>
    <oddHeader>&amp;LWojewództwo Świętokrzyskie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gm rez</vt:lpstr>
      <vt:lpstr>'gm rez'!Obszar_wydruku</vt:lpstr>
      <vt:lpstr>'gm rez'!Tytuły_wydruku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2023-07-21T10:39:50Z</dcterms:created>
  <dcterms:modified xsi:type="dcterms:W3CDTF">2023-07-21T10:51:49Z</dcterms:modified>
</cp:coreProperties>
</file>