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REMONTY - lista na 2023\"/>
    </mc:Choice>
  </mc:AlternateContent>
  <xr:revisionPtr revIDLastSave="0" documentId="8_{0BAB2263-5362-4B8E-AE82-B4C12201211C}" xr6:coauthVersionLast="36" xr6:coauthVersionMax="36" xr10:uidLastSave="{00000000-0000-0000-0000-000000000000}"/>
  <bookViews>
    <workbookView xWindow="0" yWindow="0" windowWidth="28800" windowHeight="12225" xr2:uid="{70C3A045-333F-4AEE-98A4-93366B0B8296}"/>
  </bookViews>
  <sheets>
    <sheet name="pow rez" sheetId="1" r:id="rId1"/>
  </sheets>
  <definedNames>
    <definedName name="_xlnm.Print_Area" localSheetId="0">'pow rez'!$A$1:$N$31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K27" i="1"/>
  <c r="J27" i="1"/>
  <c r="R27" i="1" s="1"/>
  <c r="H27" i="1"/>
  <c r="P26" i="1"/>
  <c r="Q26" i="1" s="1"/>
  <c r="N26" i="1"/>
  <c r="O26" i="1" s="1"/>
  <c r="L26" i="1"/>
  <c r="L27" i="1" s="1"/>
  <c r="K26" i="1"/>
  <c r="R26" i="1" s="1"/>
  <c r="R25" i="1"/>
  <c r="P25" i="1"/>
  <c r="Q25" i="1" s="1"/>
  <c r="N25" i="1"/>
  <c r="O25" i="1" s="1"/>
  <c r="R24" i="1"/>
  <c r="P24" i="1"/>
  <c r="Q24" i="1" s="1"/>
  <c r="N24" i="1"/>
  <c r="O24" i="1" s="1"/>
  <c r="R23" i="1"/>
  <c r="P23" i="1"/>
  <c r="Q23" i="1" s="1"/>
  <c r="N23" i="1"/>
  <c r="O23" i="1" s="1"/>
  <c r="R22" i="1"/>
  <c r="Q22" i="1"/>
  <c r="P22" i="1"/>
  <c r="N22" i="1"/>
  <c r="O22" i="1" s="1"/>
  <c r="R21" i="1"/>
  <c r="P21" i="1"/>
  <c r="Q21" i="1" s="1"/>
  <c r="N21" i="1"/>
  <c r="O21" i="1" s="1"/>
  <c r="R20" i="1"/>
  <c r="P20" i="1"/>
  <c r="Q20" i="1" s="1"/>
  <c r="O20" i="1"/>
  <c r="N20" i="1"/>
  <c r="R19" i="1"/>
  <c r="P19" i="1"/>
  <c r="Q19" i="1" s="1"/>
  <c r="N19" i="1"/>
  <c r="O19" i="1" s="1"/>
  <c r="R18" i="1"/>
  <c r="P18" i="1"/>
  <c r="Q18" i="1" s="1"/>
  <c r="N18" i="1"/>
  <c r="O18" i="1" s="1"/>
  <c r="R17" i="1"/>
  <c r="P17" i="1"/>
  <c r="Q17" i="1" s="1"/>
  <c r="N17" i="1"/>
  <c r="O17" i="1" s="1"/>
  <c r="R16" i="1"/>
  <c r="Q16" i="1"/>
  <c r="P16" i="1"/>
  <c r="N16" i="1"/>
  <c r="O16" i="1" s="1"/>
  <c r="R15" i="1"/>
  <c r="P15" i="1"/>
  <c r="Q15" i="1" s="1"/>
  <c r="N15" i="1"/>
  <c r="O15" i="1" s="1"/>
  <c r="R14" i="1"/>
  <c r="P14" i="1"/>
  <c r="Q14" i="1" s="1"/>
  <c r="O14" i="1"/>
  <c r="N14" i="1"/>
  <c r="R13" i="1"/>
  <c r="P13" i="1"/>
  <c r="Q13" i="1" s="1"/>
  <c r="N13" i="1"/>
  <c r="O13" i="1" s="1"/>
  <c r="R12" i="1"/>
  <c r="P12" i="1"/>
  <c r="Q12" i="1" s="1"/>
  <c r="N12" i="1"/>
  <c r="O12" i="1" s="1"/>
  <c r="R11" i="1"/>
  <c r="P11" i="1"/>
  <c r="Q11" i="1" s="1"/>
  <c r="N11" i="1"/>
  <c r="O11" i="1" s="1"/>
  <c r="R10" i="1"/>
  <c r="Q10" i="1"/>
  <c r="P10" i="1"/>
  <c r="N10" i="1"/>
  <c r="O10" i="1" s="1"/>
  <c r="R9" i="1"/>
  <c r="P9" i="1"/>
  <c r="Q9" i="1" s="1"/>
  <c r="N9" i="1"/>
  <c r="O9" i="1" s="1"/>
  <c r="R8" i="1"/>
  <c r="P8" i="1"/>
  <c r="Q8" i="1" s="1"/>
  <c r="O8" i="1"/>
  <c r="N8" i="1"/>
  <c r="R7" i="1"/>
  <c r="P7" i="1"/>
  <c r="Q7" i="1" s="1"/>
  <c r="N7" i="1"/>
  <c r="O7" i="1" s="1"/>
  <c r="R6" i="1"/>
  <c r="P6" i="1"/>
  <c r="Q6" i="1" s="1"/>
  <c r="N6" i="1"/>
  <c r="O6" i="1" s="1"/>
  <c r="R5" i="1"/>
  <c r="P5" i="1"/>
  <c r="Q5" i="1" s="1"/>
  <c r="N5" i="1"/>
  <c r="O5" i="1" s="1"/>
  <c r="R4" i="1"/>
  <c r="Q4" i="1"/>
  <c r="P4" i="1"/>
  <c r="N4" i="1"/>
  <c r="O4" i="1" s="1"/>
  <c r="R3" i="1"/>
  <c r="P3" i="1"/>
  <c r="Q3" i="1" s="1"/>
  <c r="N3" i="1"/>
  <c r="O3" i="1" s="1"/>
  <c r="N27" i="1" l="1"/>
  <c r="O27" i="1" s="1"/>
</calcChain>
</file>

<file path=xl/sharedStrings.xml><?xml version="1.0" encoding="utf-8"?>
<sst xmlns="http://schemas.openxmlformats.org/spreadsheetml/2006/main" count="169" uniqueCount="83">
  <si>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</si>
  <si>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</si>
  <si>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</si>
  <si>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</si>
  <si>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</si>
  <si>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</si>
  <si>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</si>
  <si>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</si>
  <si>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</si>
  <si>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</si>
  <si>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</si>
  <si>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</si>
  <si>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</si>
  <si>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</si>
  <si>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</si>
  <si>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</si>
  <si>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</si>
  <si>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</si>
  <si>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64/B/2023</t>
  </si>
  <si>
    <t>N</t>
  </si>
  <si>
    <t>Powiat Opatowski</t>
  </si>
  <si>
    <t>Remont drogi powiatowej nr 1567T (stary nr 0743T) Stodoły - Zawichost w m. Stodoły Kolonia w km 0+000 - 0+374 odc. dł. 0,374 km</t>
  </si>
  <si>
    <t>R</t>
  </si>
  <si>
    <t>05.2023 11.2023</t>
  </si>
  <si>
    <t>189/B/2023</t>
  </si>
  <si>
    <t>Powiat Kielecki</t>
  </si>
  <si>
    <t>Remont drogi powiatowej nr 1390T w miejscowości Korczyn</t>
  </si>
  <si>
    <t>08.2023 07.2024</t>
  </si>
  <si>
    <t>65/B/2023</t>
  </si>
  <si>
    <t>Remont drogi powiatowej nr 1567T (stary nr 0743T) Stodoły - Zawichost w m. Stodoły Kolonia, Łopata w km 2+858 - 3+528 odc. o dł. 0,670 km</t>
  </si>
  <si>
    <t>57/B/2023</t>
  </si>
  <si>
    <t>Powiat Skarżyski</t>
  </si>
  <si>
    <t>Remont drogi powiatowej nr 1405T Gózd - Psary - Bodzentyn w gminie Łączna - etap III</t>
  </si>
  <si>
    <t>04.2023 12.2023</t>
  </si>
  <si>
    <t>71/B/2023</t>
  </si>
  <si>
    <t>Remont drogi powiatowej nr 1534T (stary nr 0704T) gr. pow. ostrowieckiego - Ruszków - Sadowie - DK Nr 9 m. Ruszków, Sadowie w km 2+920 - 3+930 odc. o dł. 1,010 km</t>
  </si>
  <si>
    <t>73/B/2023</t>
  </si>
  <si>
    <t>Remont drogi powiatowej nr 1563T dr. woj. Nr 755 - Ługi - Mikułowice - Wojciechowice - Mierzanowice - Gierczyce - Nikisiałka Duża w miejscowości Gierczyce od km 8+328 do km 9+298 na odcinku o długości 0,970 km</t>
  </si>
  <si>
    <t>72/B/2023</t>
  </si>
  <si>
    <t>Remont drogi powiatowej nr 1576T (stary nr 0763T) gr. woj. świętokrzyskiego - Ciszyca Górna - Maruszów - Linów w miejscowości Słupia Nadbrzeżna od km 12+101 do km 12+981 na odcinku o długości 0,880 km</t>
  </si>
  <si>
    <t>75/B/2023</t>
  </si>
  <si>
    <t>Remont drogi powiatowej nr 1548T (stary nr 0719T) Planta - Wojnowice - Piskrzyn w m. Piskrzyn w km 4+122 - 4+725 odc. dł. 0,603 km</t>
  </si>
  <si>
    <t>77/B/2023</t>
  </si>
  <si>
    <t>Remont drogi powiatowej nr 1528T (stary nr 0698T) Sadowie - Wszechświęte - Grocholice - Brzustowa - DW Nr 755 w m. Obręczna, Wszechświęte w km 0+370 - 0+890 odc. dł. 0,520 km</t>
  </si>
  <si>
    <t>78/B/2023</t>
  </si>
  <si>
    <t>Remont drogi powiatowej nr 1569T (stary nr 0745T) Przybysławice - Chrapanów w m. Śmiłów w km 1+175 - 1+549 odc. dł. 0,374 km</t>
  </si>
  <si>
    <t>33/B/2023</t>
  </si>
  <si>
    <t>Powiat Sandomierski</t>
  </si>
  <si>
    <t>Remont drogi powiatowej nr 1689T Głazów - Obrazów w miejscowości Głazów od km 0+008 do km 0+336</t>
  </si>
  <si>
    <t>187/B/2023</t>
  </si>
  <si>
    <t>Remont drogi powiatowej nr 1338T w miejscowości Raków</t>
  </si>
  <si>
    <t>185/B/2023</t>
  </si>
  <si>
    <t>Remont drogi powiatowej nr 1393T w miejscowości Oblęgór, Etap I</t>
  </si>
  <si>
    <t>28/B/2023</t>
  </si>
  <si>
    <t>Remont drogi powiatowej nr 1581T Sobótka - Wilczyce w miejscowości Wilczyce od km 0+000 do km 0+750</t>
  </si>
  <si>
    <t>27/B/2023</t>
  </si>
  <si>
    <t>Remont drogi powiatowej nr 1588T Pęchów - Usarzów w miejscowościach Goźlice, Zakrzów od km 5+030 do km 5+680</t>
  </si>
  <si>
    <t>74/B/2023</t>
  </si>
  <si>
    <t>Remont drogi powiatowej nr 1550T Kobylany - Wymysłów - Krępa Dolna w miejscowości Kobylany od km 0+000 do km 2+195 na odcinku o długości 2,195 km</t>
  </si>
  <si>
    <t>186/B/2023</t>
  </si>
  <si>
    <t>Remont drogi powiatowej nr 1381T w miejscowości Zaborowice</t>
  </si>
  <si>
    <t>198/B/2023</t>
  </si>
  <si>
    <t>Remont drogi powiatowej nr 1277T na odcinku Micigózd - Brynica</t>
  </si>
  <si>
    <t>63/B/2023</t>
  </si>
  <si>
    <t>Remont drogi powiatowej nr 1580T (stary nr 0767T) Bidziny - Grochocice - Łopata - Stodoły Wieś w m. Grochocice w km 1+814 - 3+192 odcinek dł. 1,378 km</t>
  </si>
  <si>
    <t>24/B/2023</t>
  </si>
  <si>
    <t>Powiat Starachowicki</t>
  </si>
  <si>
    <t>Remont drogi powiatowej nr 1783T (0602T) Tarczek - Grabków</t>
  </si>
  <si>
    <t>08.2023 05.2024</t>
  </si>
  <si>
    <t>70/B/2023</t>
  </si>
  <si>
    <t>Remont drogi powiatowej nr 1537T (stary nr 0708T) gr. pow. opatowskiego - Wszachów - Iwaniska w miejscowości Wszachów od km 3+960 do km 4+860 na odcinku o długości 0,900 km</t>
  </si>
  <si>
    <t>30/B/2023</t>
  </si>
  <si>
    <t>Remont drogi powiatowej nr 1693T Czyżów Szlachecki - Nowy Garbów w miejscowości Czyżów Szlachecki od km 0+410 do km 1+210</t>
  </si>
  <si>
    <t>59/B/2023</t>
  </si>
  <si>
    <t>Remont drogi powiatowej nr 1753T na odcinku 550 m pomiędzy miejscowościami Drożdżów - Zbrojów</t>
  </si>
  <si>
    <t>24*</t>
  </si>
  <si>
    <t>42/B/2023</t>
  </si>
  <si>
    <t>Powiat Staszowski</t>
  </si>
  <si>
    <t>Remont odcinka drogi powiatowej nr 1067T (0105T) Stopnica - Oleśnica - Połaniec od km 8+580 do km 9+900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</si>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</sst>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 shrinkToFit="1"/>
    </xf>
    <xf numFmtId="166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0" fillId="0" borderId="0" xfId="0" applyFill="1" applyBorder="1"/>
  </cellXfs>
  <cellStyles count="4">
    <cellStyle name="Dziesiętny" xfId="1" builtinId="3"/>
    <cellStyle name="Normalny" xfId="0" builtinId="0"/>
    <cellStyle name="Normalny 3" xfId="3" xr:uid="{F2505E7D-7B8A-480C-9D8B-26D63FAF2426}"/>
    <cellStyle name="Procentowy 2" xfId="2" xr:uid="{7C2B837C-3D65-4361-A449-21D426914339}"/>
  </cellStyles>
  <dxfs count="11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9BA97-8045-4F0B-B731-F457A9517A67}">
  <sheetPr>
    <pageSetUpPr fitToPage="1"/>
  </sheetPr>
  <dimension ref="A1:R31"/>
  <sheetViews>
    <sheetView showGridLines="0" tabSelected="1" zoomScaleNormal="100" zoomScaleSheetLayoutView="85" workbookViewId="0">
      <selection activeCell="O1" sqref="O1:R1048576"/>
    </sheetView>
  </sheetViews>
  <sheetFormatPr defaultColWidth="9.140625" defaultRowHeight="15" x14ac:dyDescent="0.25"/>
  <cols>
    <col min="1" max="1" width="4.85546875" customWidth="1"/>
    <col min="2" max="2" width="10" customWidth="1"/>
    <col min="3" max="5" width="15.7109375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140625" style="69" customWidth="1"/>
    <col min="11" max="11" width="14.7109375" customWidth="1"/>
    <col min="12" max="12" width="15.7109375" customWidth="1"/>
    <col min="13" max="13" width="15.7109375" style="6" customWidth="1"/>
    <col min="14" max="14" width="15.7109375" customWidth="1"/>
    <col min="15" max="15" width="15.7109375" style="7" hidden="1" customWidth="1"/>
    <col min="16" max="17" width="15.7109375" style="6" hidden="1" customWidth="1"/>
    <col min="18" max="18" width="15.7109375" style="7" hidden="1" customWidth="1"/>
  </cols>
  <sheetData>
    <row r="1" spans="1:18" ht="33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3" t="s">
        <v>11</v>
      </c>
      <c r="M1" s="1" t="s">
        <v>12</v>
      </c>
      <c r="N1" s="5" t="s">
        <v>13</v>
      </c>
      <c r="O1" s="6"/>
    </row>
    <row r="2" spans="1:18" ht="33.75" customHeight="1" x14ac:dyDescent="0.25">
      <c r="A2" s="1"/>
      <c r="B2" s="1"/>
      <c r="C2" s="8"/>
      <c r="D2" s="9"/>
      <c r="E2" s="9"/>
      <c r="F2" s="9"/>
      <c r="G2" s="1"/>
      <c r="H2" s="1"/>
      <c r="I2" s="1"/>
      <c r="J2" s="4"/>
      <c r="K2" s="1"/>
      <c r="L2" s="9"/>
      <c r="M2" s="1"/>
      <c r="N2" s="5">
        <v>2023</v>
      </c>
      <c r="O2" s="6" t="s">
        <v>14</v>
      </c>
      <c r="P2" s="6" t="s">
        <v>15</v>
      </c>
      <c r="Q2" s="6" t="s">
        <v>16</v>
      </c>
      <c r="R2" s="10" t="s">
        <v>17</v>
      </c>
    </row>
    <row r="3" spans="1:18" ht="33.75" x14ac:dyDescent="0.25">
      <c r="A3" s="11">
        <v>1</v>
      </c>
      <c r="B3" s="12" t="s">
        <v>18</v>
      </c>
      <c r="C3" s="13" t="s">
        <v>19</v>
      </c>
      <c r="D3" s="14" t="s">
        <v>20</v>
      </c>
      <c r="E3" s="15">
        <v>2606</v>
      </c>
      <c r="F3" s="16" t="s">
        <v>21</v>
      </c>
      <c r="G3" s="17" t="s">
        <v>22</v>
      </c>
      <c r="H3" s="18">
        <v>0.374</v>
      </c>
      <c r="I3" s="19" t="s">
        <v>23</v>
      </c>
      <c r="J3" s="20">
        <v>293271.86</v>
      </c>
      <c r="K3" s="21">
        <v>146635</v>
      </c>
      <c r="L3" s="22">
        <v>146636.85999999999</v>
      </c>
      <c r="M3" s="23">
        <v>0.5</v>
      </c>
      <c r="N3" s="24">
        <f t="shared" ref="N3:N26" si="0">K3</f>
        <v>146635</v>
      </c>
      <c r="O3" s="6" t="b">
        <f t="shared" ref="O3:O27" si="1">K3=SUM(N3:N3)</f>
        <v>1</v>
      </c>
      <c r="P3" s="25">
        <f t="shared" ref="P3:P27" si="2">ROUND(K3/J3,4)</f>
        <v>0.5</v>
      </c>
      <c r="Q3" s="26" t="b">
        <f t="shared" ref="Q3:Q26" si="3">P3=M3</f>
        <v>1</v>
      </c>
      <c r="R3" s="26" t="b">
        <f t="shared" ref="R3:R27" si="4">J3=K3+L3</f>
        <v>1</v>
      </c>
    </row>
    <row r="4" spans="1:18" x14ac:dyDescent="0.25">
      <c r="A4" s="11">
        <v>2</v>
      </c>
      <c r="B4" s="27" t="s">
        <v>24</v>
      </c>
      <c r="C4" s="28" t="s">
        <v>19</v>
      </c>
      <c r="D4" s="29" t="s">
        <v>25</v>
      </c>
      <c r="E4" s="30">
        <v>2604</v>
      </c>
      <c r="F4" s="31" t="s">
        <v>26</v>
      </c>
      <c r="G4" s="32" t="s">
        <v>22</v>
      </c>
      <c r="H4" s="33">
        <v>1.18</v>
      </c>
      <c r="I4" s="34" t="s">
        <v>27</v>
      </c>
      <c r="J4" s="35">
        <v>1546085.4</v>
      </c>
      <c r="K4" s="21">
        <v>927651</v>
      </c>
      <c r="L4" s="36">
        <v>618434.39999999991</v>
      </c>
      <c r="M4" s="37">
        <v>0.6</v>
      </c>
      <c r="N4" s="24">
        <f t="shared" si="0"/>
        <v>927651</v>
      </c>
      <c r="O4" s="6" t="b">
        <f t="shared" si="1"/>
        <v>1</v>
      </c>
      <c r="P4" s="25">
        <f t="shared" si="2"/>
        <v>0.6</v>
      </c>
      <c r="Q4" s="26" t="b">
        <f t="shared" si="3"/>
        <v>1</v>
      </c>
      <c r="R4" s="26" t="b">
        <f t="shared" si="4"/>
        <v>1</v>
      </c>
    </row>
    <row r="5" spans="1:18" ht="33.75" x14ac:dyDescent="0.25">
      <c r="A5" s="11">
        <v>3</v>
      </c>
      <c r="B5" s="38" t="s">
        <v>28</v>
      </c>
      <c r="C5" s="39" t="s">
        <v>19</v>
      </c>
      <c r="D5" s="14" t="s">
        <v>20</v>
      </c>
      <c r="E5" s="15">
        <v>2606</v>
      </c>
      <c r="F5" s="40" t="s">
        <v>29</v>
      </c>
      <c r="G5" s="17" t="s">
        <v>22</v>
      </c>
      <c r="H5" s="41">
        <v>0.67</v>
      </c>
      <c r="I5" s="42" t="s">
        <v>23</v>
      </c>
      <c r="J5" s="43">
        <v>434204.13</v>
      </c>
      <c r="K5" s="44">
        <v>217102</v>
      </c>
      <c r="L5" s="22">
        <v>217102.13</v>
      </c>
      <c r="M5" s="23">
        <v>0.5</v>
      </c>
      <c r="N5" s="24">
        <f t="shared" si="0"/>
        <v>217102</v>
      </c>
      <c r="O5" s="6" t="b">
        <f t="shared" si="1"/>
        <v>1</v>
      </c>
      <c r="P5" s="25">
        <f t="shared" si="2"/>
        <v>0.5</v>
      </c>
      <c r="Q5" s="26" t="b">
        <f t="shared" si="3"/>
        <v>1</v>
      </c>
      <c r="R5" s="26" t="b">
        <f t="shared" si="4"/>
        <v>1</v>
      </c>
    </row>
    <row r="6" spans="1:18" ht="22.5" x14ac:dyDescent="0.25">
      <c r="A6" s="11">
        <v>4</v>
      </c>
      <c r="B6" s="12" t="s">
        <v>30</v>
      </c>
      <c r="C6" s="13" t="s">
        <v>19</v>
      </c>
      <c r="D6" s="14" t="s">
        <v>31</v>
      </c>
      <c r="E6" s="15">
        <v>2610</v>
      </c>
      <c r="F6" s="16" t="s">
        <v>32</v>
      </c>
      <c r="G6" s="32" t="s">
        <v>22</v>
      </c>
      <c r="H6" s="45">
        <v>1.28</v>
      </c>
      <c r="I6" s="19" t="s">
        <v>33</v>
      </c>
      <c r="J6" s="20">
        <v>1930373.3</v>
      </c>
      <c r="K6" s="44">
        <v>965186</v>
      </c>
      <c r="L6" s="22">
        <v>965187.3</v>
      </c>
      <c r="M6" s="23">
        <v>0.5</v>
      </c>
      <c r="N6" s="24">
        <f t="shared" si="0"/>
        <v>965186</v>
      </c>
      <c r="O6" s="6" t="b">
        <f t="shared" si="1"/>
        <v>1</v>
      </c>
      <c r="P6" s="25">
        <f t="shared" si="2"/>
        <v>0.5</v>
      </c>
      <c r="Q6" s="26" t="b">
        <f t="shared" si="3"/>
        <v>1</v>
      </c>
      <c r="R6" s="26" t="b">
        <f t="shared" si="4"/>
        <v>1</v>
      </c>
    </row>
    <row r="7" spans="1:18" ht="33.75" x14ac:dyDescent="0.25">
      <c r="A7" s="11">
        <v>5</v>
      </c>
      <c r="B7" s="12" t="s">
        <v>34</v>
      </c>
      <c r="C7" s="28" t="s">
        <v>19</v>
      </c>
      <c r="D7" s="14" t="s">
        <v>20</v>
      </c>
      <c r="E7" s="15">
        <v>2606</v>
      </c>
      <c r="F7" s="16" t="s">
        <v>35</v>
      </c>
      <c r="G7" s="17" t="s">
        <v>22</v>
      </c>
      <c r="H7" s="45">
        <v>1.01</v>
      </c>
      <c r="I7" s="19" t="s">
        <v>23</v>
      </c>
      <c r="J7" s="20">
        <v>874154.58</v>
      </c>
      <c r="K7" s="21">
        <v>437077</v>
      </c>
      <c r="L7" s="22">
        <v>437077.57999999996</v>
      </c>
      <c r="M7" s="23">
        <v>0.5</v>
      </c>
      <c r="N7" s="24">
        <f t="shared" si="0"/>
        <v>437077</v>
      </c>
      <c r="O7" s="6" t="b">
        <f t="shared" si="1"/>
        <v>1</v>
      </c>
      <c r="P7" s="25">
        <f t="shared" si="2"/>
        <v>0.5</v>
      </c>
      <c r="Q7" s="26" t="b">
        <f t="shared" si="3"/>
        <v>1</v>
      </c>
      <c r="R7" s="26" t="b">
        <f t="shared" si="4"/>
        <v>1</v>
      </c>
    </row>
    <row r="8" spans="1:18" ht="45" x14ac:dyDescent="0.25">
      <c r="A8" s="11">
        <v>6</v>
      </c>
      <c r="B8" s="27" t="s">
        <v>36</v>
      </c>
      <c r="C8" s="13" t="s">
        <v>19</v>
      </c>
      <c r="D8" s="29" t="s">
        <v>20</v>
      </c>
      <c r="E8" s="30">
        <v>2606</v>
      </c>
      <c r="F8" s="31" t="s">
        <v>37</v>
      </c>
      <c r="G8" s="17" t="s">
        <v>22</v>
      </c>
      <c r="H8" s="45">
        <v>0.97</v>
      </c>
      <c r="I8" s="34" t="s">
        <v>23</v>
      </c>
      <c r="J8" s="35">
        <v>772039.26</v>
      </c>
      <c r="K8" s="21">
        <v>386019</v>
      </c>
      <c r="L8" s="36">
        <v>386020.26</v>
      </c>
      <c r="M8" s="37">
        <v>0.5</v>
      </c>
      <c r="N8" s="24">
        <f t="shared" si="0"/>
        <v>386019</v>
      </c>
      <c r="O8" s="6" t="b">
        <f t="shared" si="1"/>
        <v>1</v>
      </c>
      <c r="P8" s="25">
        <f t="shared" si="2"/>
        <v>0.5</v>
      </c>
      <c r="Q8" s="26" t="b">
        <f t="shared" si="3"/>
        <v>1</v>
      </c>
      <c r="R8" s="26" t="b">
        <f t="shared" si="4"/>
        <v>1</v>
      </c>
    </row>
    <row r="9" spans="1:18" ht="45" x14ac:dyDescent="0.25">
      <c r="A9" s="11">
        <v>7</v>
      </c>
      <c r="B9" s="12" t="s">
        <v>38</v>
      </c>
      <c r="C9" s="39" t="s">
        <v>19</v>
      </c>
      <c r="D9" s="14" t="s">
        <v>20</v>
      </c>
      <c r="E9" s="15">
        <v>2606</v>
      </c>
      <c r="F9" s="16" t="s">
        <v>39</v>
      </c>
      <c r="G9" s="32" t="s">
        <v>22</v>
      </c>
      <c r="H9" s="45">
        <v>0.88</v>
      </c>
      <c r="I9" s="19" t="s">
        <v>23</v>
      </c>
      <c r="J9" s="20">
        <v>573622.9</v>
      </c>
      <c r="K9" s="21">
        <v>286811</v>
      </c>
      <c r="L9" s="22">
        <v>286811.90000000002</v>
      </c>
      <c r="M9" s="23">
        <v>0.5</v>
      </c>
      <c r="N9" s="24">
        <f t="shared" si="0"/>
        <v>286811</v>
      </c>
      <c r="O9" s="6" t="b">
        <f t="shared" si="1"/>
        <v>1</v>
      </c>
      <c r="P9" s="25">
        <f t="shared" si="2"/>
        <v>0.5</v>
      </c>
      <c r="Q9" s="26" t="b">
        <f t="shared" si="3"/>
        <v>1</v>
      </c>
      <c r="R9" s="26" t="b">
        <f t="shared" si="4"/>
        <v>1</v>
      </c>
    </row>
    <row r="10" spans="1:18" ht="33.75" x14ac:dyDescent="0.25">
      <c r="A10" s="11">
        <v>8</v>
      </c>
      <c r="B10" s="12" t="s">
        <v>40</v>
      </c>
      <c r="C10" s="28" t="s">
        <v>19</v>
      </c>
      <c r="D10" s="14" t="s">
        <v>20</v>
      </c>
      <c r="E10" s="15">
        <v>2606</v>
      </c>
      <c r="F10" s="16" t="s">
        <v>41</v>
      </c>
      <c r="G10" s="32" t="s">
        <v>22</v>
      </c>
      <c r="H10" s="45">
        <v>0.60299999999999998</v>
      </c>
      <c r="I10" s="19" t="s">
        <v>23</v>
      </c>
      <c r="J10" s="20">
        <v>314491.09999999998</v>
      </c>
      <c r="K10" s="21">
        <v>157245</v>
      </c>
      <c r="L10" s="22">
        <v>157246.09999999998</v>
      </c>
      <c r="M10" s="23">
        <v>0.5</v>
      </c>
      <c r="N10" s="24">
        <f t="shared" si="0"/>
        <v>157245</v>
      </c>
      <c r="O10" s="6" t="b">
        <f t="shared" si="1"/>
        <v>1</v>
      </c>
      <c r="P10" s="25">
        <f t="shared" si="2"/>
        <v>0.5</v>
      </c>
      <c r="Q10" s="26" t="b">
        <f t="shared" si="3"/>
        <v>1</v>
      </c>
      <c r="R10" s="26" t="b">
        <f t="shared" si="4"/>
        <v>1</v>
      </c>
    </row>
    <row r="11" spans="1:18" ht="37.5" customHeight="1" x14ac:dyDescent="0.25">
      <c r="A11" s="11">
        <v>9</v>
      </c>
      <c r="B11" s="12" t="s">
        <v>42</v>
      </c>
      <c r="C11" s="39" t="s">
        <v>19</v>
      </c>
      <c r="D11" s="14" t="s">
        <v>20</v>
      </c>
      <c r="E11" s="15">
        <v>2606</v>
      </c>
      <c r="F11" s="16" t="s">
        <v>43</v>
      </c>
      <c r="G11" s="17" t="s">
        <v>22</v>
      </c>
      <c r="H11" s="45">
        <v>0.52</v>
      </c>
      <c r="I11" s="19" t="s">
        <v>23</v>
      </c>
      <c r="J11" s="20">
        <v>337227.14</v>
      </c>
      <c r="K11" s="21">
        <v>168613</v>
      </c>
      <c r="L11" s="22">
        <v>168614.14</v>
      </c>
      <c r="M11" s="23">
        <v>0.5</v>
      </c>
      <c r="N11" s="24">
        <f t="shared" si="0"/>
        <v>168613</v>
      </c>
      <c r="O11" s="6" t="b">
        <f t="shared" ref="O11:O17" si="5">K11=SUM(N11:N11)</f>
        <v>1</v>
      </c>
      <c r="P11" s="25">
        <f t="shared" si="2"/>
        <v>0.5</v>
      </c>
      <c r="Q11" s="26" t="b">
        <f t="shared" si="3"/>
        <v>1</v>
      </c>
      <c r="R11" s="26" t="b">
        <f t="shared" si="4"/>
        <v>1</v>
      </c>
    </row>
    <row r="12" spans="1:18" ht="33.75" x14ac:dyDescent="0.25">
      <c r="A12" s="11">
        <v>10</v>
      </c>
      <c r="B12" s="12" t="s">
        <v>44</v>
      </c>
      <c r="C12" s="13" t="s">
        <v>19</v>
      </c>
      <c r="D12" s="14" t="s">
        <v>20</v>
      </c>
      <c r="E12" s="15">
        <v>2606</v>
      </c>
      <c r="F12" s="16" t="s">
        <v>45</v>
      </c>
      <c r="G12" s="32" t="s">
        <v>22</v>
      </c>
      <c r="H12" s="46">
        <v>0.374</v>
      </c>
      <c r="I12" s="19" t="s">
        <v>23</v>
      </c>
      <c r="J12" s="20">
        <v>422684.14</v>
      </c>
      <c r="K12" s="21">
        <v>211342</v>
      </c>
      <c r="L12" s="22">
        <v>211342.14</v>
      </c>
      <c r="M12" s="23">
        <v>0.5</v>
      </c>
      <c r="N12" s="24">
        <f t="shared" si="0"/>
        <v>211342</v>
      </c>
      <c r="O12" s="6" t="b">
        <f t="shared" si="5"/>
        <v>1</v>
      </c>
      <c r="P12" s="25">
        <f t="shared" si="2"/>
        <v>0.5</v>
      </c>
      <c r="Q12" s="26" t="b">
        <f t="shared" si="3"/>
        <v>1</v>
      </c>
      <c r="R12" s="26" t="b">
        <f t="shared" si="4"/>
        <v>1</v>
      </c>
    </row>
    <row r="13" spans="1:18" ht="22.5" x14ac:dyDescent="0.25">
      <c r="A13" s="11">
        <v>11</v>
      </c>
      <c r="B13" s="12" t="s">
        <v>46</v>
      </c>
      <c r="C13" s="13" t="s">
        <v>19</v>
      </c>
      <c r="D13" s="14" t="s">
        <v>47</v>
      </c>
      <c r="E13" s="15">
        <v>2609</v>
      </c>
      <c r="F13" s="16" t="s">
        <v>48</v>
      </c>
      <c r="G13" s="32" t="s">
        <v>22</v>
      </c>
      <c r="H13" s="47">
        <v>0.32800000000000001</v>
      </c>
      <c r="I13" s="19" t="s">
        <v>23</v>
      </c>
      <c r="J13" s="20">
        <v>504941.31</v>
      </c>
      <c r="K13" s="21">
        <v>403953</v>
      </c>
      <c r="L13" s="22">
        <v>100988.31</v>
      </c>
      <c r="M13" s="23">
        <v>0.8</v>
      </c>
      <c r="N13" s="24">
        <f t="shared" si="0"/>
        <v>403953</v>
      </c>
      <c r="O13" s="6" t="b">
        <f t="shared" si="5"/>
        <v>1</v>
      </c>
      <c r="P13" s="25">
        <f t="shared" si="2"/>
        <v>0.8</v>
      </c>
      <c r="Q13" s="26" t="b">
        <f t="shared" si="3"/>
        <v>1</v>
      </c>
      <c r="R13" s="26" t="b">
        <f t="shared" si="4"/>
        <v>1</v>
      </c>
    </row>
    <row r="14" spans="1:18" x14ac:dyDescent="0.25">
      <c r="A14" s="11">
        <v>12</v>
      </c>
      <c r="B14" s="12" t="s">
        <v>49</v>
      </c>
      <c r="C14" s="28" t="s">
        <v>19</v>
      </c>
      <c r="D14" s="14" t="s">
        <v>25</v>
      </c>
      <c r="E14" s="15">
        <v>2604</v>
      </c>
      <c r="F14" s="16" t="s">
        <v>50</v>
      </c>
      <c r="G14" s="17" t="s">
        <v>22</v>
      </c>
      <c r="H14" s="18">
        <v>0.16</v>
      </c>
      <c r="I14" s="19" t="s">
        <v>27</v>
      </c>
      <c r="J14" s="20">
        <v>537763.38</v>
      </c>
      <c r="K14" s="21">
        <v>322658</v>
      </c>
      <c r="L14" s="22">
        <v>215105.38</v>
      </c>
      <c r="M14" s="23">
        <v>0.6</v>
      </c>
      <c r="N14" s="24">
        <f t="shared" si="0"/>
        <v>322658</v>
      </c>
      <c r="O14" s="6" t="b">
        <f t="shared" si="5"/>
        <v>1</v>
      </c>
      <c r="P14" s="25">
        <f t="shared" si="2"/>
        <v>0.6</v>
      </c>
      <c r="Q14" s="26" t="b">
        <f t="shared" si="3"/>
        <v>1</v>
      </c>
      <c r="R14" s="26" t="b">
        <f t="shared" si="4"/>
        <v>1</v>
      </c>
    </row>
    <row r="15" spans="1:18" ht="22.5" x14ac:dyDescent="0.25">
      <c r="A15" s="11">
        <v>13</v>
      </c>
      <c r="B15" s="12" t="s">
        <v>51</v>
      </c>
      <c r="C15" s="39" t="s">
        <v>19</v>
      </c>
      <c r="D15" s="14" t="s">
        <v>25</v>
      </c>
      <c r="E15" s="15">
        <v>2604</v>
      </c>
      <c r="F15" s="16" t="s">
        <v>52</v>
      </c>
      <c r="G15" s="32" t="s">
        <v>22</v>
      </c>
      <c r="H15" s="18">
        <v>1.9870000000000001</v>
      </c>
      <c r="I15" s="19" t="s">
        <v>27</v>
      </c>
      <c r="J15" s="20">
        <v>1553846.21</v>
      </c>
      <c r="K15" s="21">
        <v>932307</v>
      </c>
      <c r="L15" s="22">
        <v>621539.21</v>
      </c>
      <c r="M15" s="23">
        <v>0.6</v>
      </c>
      <c r="N15" s="24">
        <f t="shared" si="0"/>
        <v>932307</v>
      </c>
      <c r="O15" s="6" t="b">
        <f t="shared" si="5"/>
        <v>1</v>
      </c>
      <c r="P15" s="25">
        <f t="shared" si="2"/>
        <v>0.6</v>
      </c>
      <c r="Q15" s="26" t="b">
        <f t="shared" si="3"/>
        <v>1</v>
      </c>
      <c r="R15" s="26" t="b">
        <f t="shared" si="4"/>
        <v>1</v>
      </c>
    </row>
    <row r="16" spans="1:18" ht="22.5" x14ac:dyDescent="0.25">
      <c r="A16" s="11">
        <v>14</v>
      </c>
      <c r="B16" s="12" t="s">
        <v>53</v>
      </c>
      <c r="C16" s="13" t="s">
        <v>19</v>
      </c>
      <c r="D16" s="14" t="s">
        <v>47</v>
      </c>
      <c r="E16" s="15">
        <v>2609</v>
      </c>
      <c r="F16" s="16" t="s">
        <v>54</v>
      </c>
      <c r="G16" s="17" t="s">
        <v>22</v>
      </c>
      <c r="H16" s="18">
        <v>0.75</v>
      </c>
      <c r="I16" s="19" t="s">
        <v>23</v>
      </c>
      <c r="J16" s="20">
        <v>536482.44999999995</v>
      </c>
      <c r="K16" s="21">
        <v>429185</v>
      </c>
      <c r="L16" s="22">
        <v>107297.44999999995</v>
      </c>
      <c r="M16" s="23">
        <v>0.8</v>
      </c>
      <c r="N16" s="24">
        <f t="shared" si="0"/>
        <v>429185</v>
      </c>
      <c r="O16" s="6" t="b">
        <f t="shared" si="5"/>
        <v>1</v>
      </c>
      <c r="P16" s="25">
        <f t="shared" si="2"/>
        <v>0.8</v>
      </c>
      <c r="Q16" s="26" t="b">
        <f t="shared" si="3"/>
        <v>1</v>
      </c>
      <c r="R16" s="26" t="b">
        <f t="shared" si="4"/>
        <v>1</v>
      </c>
    </row>
    <row r="17" spans="1:18" ht="22.5" x14ac:dyDescent="0.25">
      <c r="A17" s="11">
        <v>15</v>
      </c>
      <c r="B17" s="12" t="s">
        <v>55</v>
      </c>
      <c r="C17" s="28" t="s">
        <v>19</v>
      </c>
      <c r="D17" s="14" t="s">
        <v>47</v>
      </c>
      <c r="E17" s="15">
        <v>2609</v>
      </c>
      <c r="F17" s="16" t="s">
        <v>56</v>
      </c>
      <c r="G17" s="32" t="s">
        <v>22</v>
      </c>
      <c r="H17" s="18">
        <v>0.65</v>
      </c>
      <c r="I17" s="19" t="s">
        <v>23</v>
      </c>
      <c r="J17" s="20">
        <v>896803.82</v>
      </c>
      <c r="K17" s="21">
        <v>717443</v>
      </c>
      <c r="L17" s="22">
        <v>179360.81999999995</v>
      </c>
      <c r="M17" s="23">
        <v>0.8</v>
      </c>
      <c r="N17" s="24">
        <f t="shared" si="0"/>
        <v>717443</v>
      </c>
      <c r="O17" s="6" t="b">
        <f t="shared" si="5"/>
        <v>1</v>
      </c>
      <c r="P17" s="25">
        <f t="shared" si="2"/>
        <v>0.8</v>
      </c>
      <c r="Q17" s="26" t="b">
        <f t="shared" si="3"/>
        <v>1</v>
      </c>
      <c r="R17" s="26" t="b">
        <f t="shared" si="4"/>
        <v>1</v>
      </c>
    </row>
    <row r="18" spans="1:18" ht="33.75" x14ac:dyDescent="0.25">
      <c r="A18" s="11">
        <v>16</v>
      </c>
      <c r="B18" s="12" t="s">
        <v>57</v>
      </c>
      <c r="C18" s="13" t="s">
        <v>19</v>
      </c>
      <c r="D18" s="14" t="s">
        <v>20</v>
      </c>
      <c r="E18" s="15">
        <v>2606</v>
      </c>
      <c r="F18" s="31" t="s">
        <v>58</v>
      </c>
      <c r="G18" s="17" t="s">
        <v>22</v>
      </c>
      <c r="H18" s="18">
        <v>2.1949999999999998</v>
      </c>
      <c r="I18" s="19" t="s">
        <v>23</v>
      </c>
      <c r="J18" s="20">
        <v>4159602.29</v>
      </c>
      <c r="K18" s="21">
        <v>2079801</v>
      </c>
      <c r="L18" s="22">
        <v>2079801.29</v>
      </c>
      <c r="M18" s="23">
        <v>0.5</v>
      </c>
      <c r="N18" s="24">
        <f t="shared" si="0"/>
        <v>2079801</v>
      </c>
      <c r="O18" s="6" t="b">
        <f t="shared" si="1"/>
        <v>1</v>
      </c>
      <c r="P18" s="25">
        <f t="shared" si="2"/>
        <v>0.5</v>
      </c>
      <c r="Q18" s="26" t="b">
        <f t="shared" si="3"/>
        <v>1</v>
      </c>
      <c r="R18" s="26" t="b">
        <f t="shared" si="4"/>
        <v>1</v>
      </c>
    </row>
    <row r="19" spans="1:18" ht="15" customHeight="1" x14ac:dyDescent="0.25">
      <c r="A19" s="11">
        <v>17</v>
      </c>
      <c r="B19" s="12" t="s">
        <v>59</v>
      </c>
      <c r="C19" s="39" t="s">
        <v>19</v>
      </c>
      <c r="D19" s="14" t="s">
        <v>25</v>
      </c>
      <c r="E19" s="15">
        <v>2604</v>
      </c>
      <c r="F19" s="31" t="s">
        <v>60</v>
      </c>
      <c r="G19" s="32" t="s">
        <v>22</v>
      </c>
      <c r="H19" s="18">
        <v>1.6</v>
      </c>
      <c r="I19" s="19" t="s">
        <v>27</v>
      </c>
      <c r="J19" s="20">
        <v>870102</v>
      </c>
      <c r="K19" s="21">
        <v>522061</v>
      </c>
      <c r="L19" s="22">
        <v>348041</v>
      </c>
      <c r="M19" s="23">
        <v>0.6</v>
      </c>
      <c r="N19" s="24">
        <f t="shared" si="0"/>
        <v>522061</v>
      </c>
      <c r="O19" s="6" t="b">
        <f t="shared" si="1"/>
        <v>1</v>
      </c>
      <c r="P19" s="25">
        <f t="shared" si="2"/>
        <v>0.6</v>
      </c>
      <c r="Q19" s="26" t="b">
        <f t="shared" si="3"/>
        <v>1</v>
      </c>
      <c r="R19" s="26" t="b">
        <f t="shared" si="4"/>
        <v>1</v>
      </c>
    </row>
    <row r="20" spans="1:18" ht="15" customHeight="1" x14ac:dyDescent="0.25">
      <c r="A20" s="11">
        <v>18</v>
      </c>
      <c r="B20" s="12" t="s">
        <v>61</v>
      </c>
      <c r="C20" s="13" t="s">
        <v>19</v>
      </c>
      <c r="D20" s="14" t="s">
        <v>25</v>
      </c>
      <c r="E20" s="15">
        <v>2604</v>
      </c>
      <c r="F20" s="31" t="s">
        <v>62</v>
      </c>
      <c r="G20" s="17" t="s">
        <v>22</v>
      </c>
      <c r="H20" s="18">
        <v>1.52</v>
      </c>
      <c r="I20" s="19" t="s">
        <v>27</v>
      </c>
      <c r="J20" s="20">
        <v>1872884.1</v>
      </c>
      <c r="K20" s="21">
        <v>1123730</v>
      </c>
      <c r="L20" s="22">
        <v>749154.10000000009</v>
      </c>
      <c r="M20" s="23">
        <v>0.6</v>
      </c>
      <c r="N20" s="24">
        <f t="shared" si="0"/>
        <v>1123730</v>
      </c>
      <c r="O20" s="6" t="b">
        <f t="shared" si="1"/>
        <v>1</v>
      </c>
      <c r="P20" s="25">
        <f t="shared" si="2"/>
        <v>0.6</v>
      </c>
      <c r="Q20" s="26" t="b">
        <f t="shared" si="3"/>
        <v>1</v>
      </c>
      <c r="R20" s="26" t="b">
        <f t="shared" si="4"/>
        <v>1</v>
      </c>
    </row>
    <row r="21" spans="1:18" ht="33.75" x14ac:dyDescent="0.25">
      <c r="A21" s="11">
        <v>19</v>
      </c>
      <c r="B21" s="12" t="s">
        <v>63</v>
      </c>
      <c r="C21" s="13" t="s">
        <v>19</v>
      </c>
      <c r="D21" s="14" t="s">
        <v>20</v>
      </c>
      <c r="E21" s="15">
        <v>2606</v>
      </c>
      <c r="F21" s="31" t="s">
        <v>64</v>
      </c>
      <c r="G21" s="17" t="s">
        <v>22</v>
      </c>
      <c r="H21" s="18">
        <v>1.3779999999999999</v>
      </c>
      <c r="I21" s="19" t="s">
        <v>23</v>
      </c>
      <c r="J21" s="20">
        <v>1057699.08</v>
      </c>
      <c r="K21" s="21">
        <v>528849</v>
      </c>
      <c r="L21" s="22">
        <v>528850.08000000007</v>
      </c>
      <c r="M21" s="23">
        <v>0.5</v>
      </c>
      <c r="N21" s="24">
        <f t="shared" si="0"/>
        <v>528849</v>
      </c>
      <c r="O21" s="6" t="b">
        <f t="shared" si="1"/>
        <v>1</v>
      </c>
      <c r="P21" s="25">
        <f t="shared" si="2"/>
        <v>0.5</v>
      </c>
      <c r="Q21" s="26" t="b">
        <f t="shared" si="3"/>
        <v>1</v>
      </c>
      <c r="R21" s="26" t="b">
        <f t="shared" si="4"/>
        <v>1</v>
      </c>
    </row>
    <row r="22" spans="1:18" ht="16.5" customHeight="1" x14ac:dyDescent="0.25">
      <c r="A22" s="11">
        <v>20</v>
      </c>
      <c r="B22" s="12" t="s">
        <v>65</v>
      </c>
      <c r="C22" s="39" t="s">
        <v>19</v>
      </c>
      <c r="D22" s="14" t="s">
        <v>66</v>
      </c>
      <c r="E22" s="15">
        <v>2611</v>
      </c>
      <c r="F22" s="31" t="s">
        <v>67</v>
      </c>
      <c r="G22" s="17" t="s">
        <v>22</v>
      </c>
      <c r="H22" s="18">
        <v>1.335</v>
      </c>
      <c r="I22" s="19" t="s">
        <v>68</v>
      </c>
      <c r="J22" s="20">
        <v>3780000</v>
      </c>
      <c r="K22" s="21">
        <v>2646000</v>
      </c>
      <c r="L22" s="22">
        <v>1134000</v>
      </c>
      <c r="M22" s="23">
        <v>0.7</v>
      </c>
      <c r="N22" s="24">
        <f t="shared" si="0"/>
        <v>2646000</v>
      </c>
      <c r="O22" s="6" t="b">
        <f t="shared" si="1"/>
        <v>1</v>
      </c>
      <c r="P22" s="25">
        <f t="shared" si="2"/>
        <v>0.7</v>
      </c>
      <c r="Q22" s="26" t="b">
        <f t="shared" si="3"/>
        <v>1</v>
      </c>
      <c r="R22" s="26" t="b">
        <f t="shared" si="4"/>
        <v>1</v>
      </c>
    </row>
    <row r="23" spans="1:18" ht="45" x14ac:dyDescent="0.25">
      <c r="A23" s="11">
        <v>21</v>
      </c>
      <c r="B23" s="12" t="s">
        <v>69</v>
      </c>
      <c r="C23" s="39" t="s">
        <v>19</v>
      </c>
      <c r="D23" s="14" t="s">
        <v>20</v>
      </c>
      <c r="E23" s="15">
        <v>2606</v>
      </c>
      <c r="F23" s="31" t="s">
        <v>70</v>
      </c>
      <c r="G23" s="32" t="s">
        <v>22</v>
      </c>
      <c r="H23" s="18">
        <v>0.9</v>
      </c>
      <c r="I23" s="19" t="s">
        <v>23</v>
      </c>
      <c r="J23" s="20">
        <v>783408.67</v>
      </c>
      <c r="K23" s="21">
        <v>391704</v>
      </c>
      <c r="L23" s="22">
        <v>391704.67000000004</v>
      </c>
      <c r="M23" s="23">
        <v>0.5</v>
      </c>
      <c r="N23" s="24">
        <f t="shared" si="0"/>
        <v>391704</v>
      </c>
      <c r="O23" s="6" t="b">
        <f t="shared" si="1"/>
        <v>1</v>
      </c>
      <c r="P23" s="25">
        <f t="shared" si="2"/>
        <v>0.5</v>
      </c>
      <c r="Q23" s="26" t="b">
        <f t="shared" si="3"/>
        <v>1</v>
      </c>
      <c r="R23" s="26" t="b">
        <f t="shared" si="4"/>
        <v>1</v>
      </c>
    </row>
    <row r="24" spans="1:18" ht="33.75" x14ac:dyDescent="0.25">
      <c r="A24" s="11">
        <v>22</v>
      </c>
      <c r="B24" s="12" t="s">
        <v>71</v>
      </c>
      <c r="C24" s="28" t="s">
        <v>19</v>
      </c>
      <c r="D24" s="14" t="s">
        <v>47</v>
      </c>
      <c r="E24" s="15">
        <v>2609</v>
      </c>
      <c r="F24" s="31" t="s">
        <v>72</v>
      </c>
      <c r="G24" s="17" t="s">
        <v>22</v>
      </c>
      <c r="H24" s="18">
        <v>0.8</v>
      </c>
      <c r="I24" s="19" t="s">
        <v>23</v>
      </c>
      <c r="J24" s="20">
        <v>808528.44</v>
      </c>
      <c r="K24" s="21">
        <v>646822</v>
      </c>
      <c r="L24" s="22">
        <v>161706.43999999994</v>
      </c>
      <c r="M24" s="23">
        <v>0.8</v>
      </c>
      <c r="N24" s="24">
        <f t="shared" si="0"/>
        <v>646822</v>
      </c>
      <c r="O24" s="6" t="b">
        <f t="shared" si="1"/>
        <v>1</v>
      </c>
      <c r="P24" s="25">
        <f t="shared" si="2"/>
        <v>0.8</v>
      </c>
      <c r="Q24" s="26" t="b">
        <f t="shared" si="3"/>
        <v>1</v>
      </c>
      <c r="R24" s="26" t="b">
        <f t="shared" si="4"/>
        <v>1</v>
      </c>
    </row>
    <row r="25" spans="1:18" ht="22.5" x14ac:dyDescent="0.25">
      <c r="A25" s="11">
        <v>23</v>
      </c>
      <c r="B25" s="12" t="s">
        <v>73</v>
      </c>
      <c r="C25" s="39" t="s">
        <v>19</v>
      </c>
      <c r="D25" s="14" t="s">
        <v>31</v>
      </c>
      <c r="E25" s="15">
        <v>2610</v>
      </c>
      <c r="F25" s="31" t="s">
        <v>74</v>
      </c>
      <c r="G25" s="32" t="s">
        <v>22</v>
      </c>
      <c r="H25" s="18">
        <v>0.55000000000000004</v>
      </c>
      <c r="I25" s="19" t="s">
        <v>33</v>
      </c>
      <c r="J25" s="20">
        <v>756739.27</v>
      </c>
      <c r="K25" s="21">
        <v>378369</v>
      </c>
      <c r="L25" s="22">
        <v>378370.27</v>
      </c>
      <c r="M25" s="23">
        <v>0.5</v>
      </c>
      <c r="N25" s="24">
        <f t="shared" si="0"/>
        <v>378369</v>
      </c>
      <c r="O25" s="6" t="b">
        <f t="shared" si="1"/>
        <v>1</v>
      </c>
      <c r="P25" s="25">
        <f t="shared" si="2"/>
        <v>0.5</v>
      </c>
      <c r="Q25" s="26" t="b">
        <f t="shared" si="3"/>
        <v>1</v>
      </c>
      <c r="R25" s="26" t="b">
        <f t="shared" si="4"/>
        <v>1</v>
      </c>
    </row>
    <row r="26" spans="1:18" ht="22.5" x14ac:dyDescent="0.25">
      <c r="A26" s="48" t="s">
        <v>75</v>
      </c>
      <c r="B26" s="49" t="s">
        <v>76</v>
      </c>
      <c r="C26" s="50" t="s">
        <v>19</v>
      </c>
      <c r="D26" s="51" t="s">
        <v>77</v>
      </c>
      <c r="E26" s="52">
        <v>2612</v>
      </c>
      <c r="F26" s="53" t="s">
        <v>78</v>
      </c>
      <c r="G26" s="54" t="s">
        <v>22</v>
      </c>
      <c r="H26" s="55">
        <v>1.32</v>
      </c>
      <c r="I26" s="56" t="s">
        <v>23</v>
      </c>
      <c r="J26" s="57">
        <v>1638114</v>
      </c>
      <c r="K26" s="58">
        <f>1146679-345023</f>
        <v>801656</v>
      </c>
      <c r="L26" s="59">
        <f>J26-K26</f>
        <v>836458</v>
      </c>
      <c r="M26" s="60">
        <v>0.7</v>
      </c>
      <c r="N26" s="61">
        <f t="shared" si="0"/>
        <v>801656</v>
      </c>
      <c r="O26" s="6" t="b">
        <f t="shared" si="1"/>
        <v>1</v>
      </c>
      <c r="P26" s="25">
        <f t="shared" si="2"/>
        <v>0.4894</v>
      </c>
      <c r="Q26" s="26" t="b">
        <f t="shared" si="3"/>
        <v>0</v>
      </c>
      <c r="R26" s="26" t="b">
        <f t="shared" si="4"/>
        <v>1</v>
      </c>
    </row>
    <row r="27" spans="1:18" ht="20.100000000000001" customHeight="1" x14ac:dyDescent="0.25">
      <c r="A27" s="62" t="s">
        <v>79</v>
      </c>
      <c r="B27" s="62"/>
      <c r="C27" s="62"/>
      <c r="D27" s="62"/>
      <c r="E27" s="62"/>
      <c r="F27" s="62"/>
      <c r="G27" s="62"/>
      <c r="H27" s="63">
        <f>SUM(H3:H26)</f>
        <v>23.334</v>
      </c>
      <c r="I27" s="64" t="s">
        <v>80</v>
      </c>
      <c r="J27" s="65">
        <f>SUM(J3:J26)</f>
        <v>27255068.829999998</v>
      </c>
      <c r="K27" s="65">
        <f>SUM(K3:K26)</f>
        <v>15828219</v>
      </c>
      <c r="L27" s="65">
        <f>SUM(L3:L26)</f>
        <v>11426849.83</v>
      </c>
      <c r="M27" s="66" t="s">
        <v>80</v>
      </c>
      <c r="N27" s="67">
        <f>SUM(N3:N26)</f>
        <v>15828219</v>
      </c>
      <c r="O27" s="6" t="b">
        <f t="shared" si="1"/>
        <v>1</v>
      </c>
      <c r="P27" s="25">
        <f t="shared" si="2"/>
        <v>0.58069999999999999</v>
      </c>
      <c r="Q27" s="26" t="s">
        <v>80</v>
      </c>
      <c r="R27" s="26" t="b">
        <f t="shared" si="4"/>
        <v>1</v>
      </c>
    </row>
    <row r="28" spans="1:18" x14ac:dyDescent="0.25">
      <c r="A28" s="68"/>
      <c r="B28" s="68"/>
      <c r="C28" s="68"/>
      <c r="D28" s="68"/>
      <c r="E28" s="68"/>
      <c r="F28" s="68"/>
      <c r="G28" s="68"/>
    </row>
    <row r="29" spans="1:18" x14ac:dyDescent="0.25">
      <c r="A29" s="70" t="s">
        <v>81</v>
      </c>
      <c r="B29" s="71"/>
      <c r="C29" s="71"/>
      <c r="D29" s="71"/>
      <c r="E29" s="71"/>
      <c r="F29" s="71"/>
      <c r="G29" s="71"/>
      <c r="H29" s="72"/>
      <c r="I29" s="72"/>
      <c r="J29" s="73"/>
      <c r="K29" s="72"/>
      <c r="L29" s="72"/>
      <c r="N29" s="72"/>
      <c r="O29" s="6"/>
      <c r="R29" s="26"/>
    </row>
    <row r="30" spans="1:18" ht="23.25" customHeight="1" x14ac:dyDescent="0.25">
      <c r="A30" s="74" t="s">
        <v>82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"/>
    </row>
    <row r="31" spans="1:18" x14ac:dyDescent="0.25">
      <c r="B31" s="75"/>
      <c r="C31" s="75"/>
      <c r="D31" s="75"/>
      <c r="E31" s="75"/>
      <c r="F31" s="75"/>
      <c r="G31" s="75"/>
      <c r="J31" s="76"/>
    </row>
  </sheetData>
  <mergeCells count="15">
    <mergeCell ref="M1:M2"/>
    <mergeCell ref="A27:G27"/>
    <mergeCell ref="A30:N3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Q27">
    <cfRule type="cellIs" dxfId="10" priority="11" operator="equal">
      <formula>FALSE</formula>
    </cfRule>
  </conditionalFormatting>
  <conditionalFormatting sqref="O3:O27">
    <cfRule type="cellIs" dxfId="9" priority="10" operator="equal">
      <formula>FALSE</formula>
    </cfRule>
  </conditionalFormatting>
  <conditionalFormatting sqref="O3:Q27">
    <cfRule type="containsText" dxfId="8" priority="9" operator="containsText" text="fałsz">
      <formula>NOT(ISERROR(SEARCH("fałsz",O3)))</formula>
    </cfRule>
  </conditionalFormatting>
  <conditionalFormatting sqref="R29 R3:R27">
    <cfRule type="cellIs" dxfId="7" priority="8" operator="equal">
      <formula>FALSE</formula>
    </cfRule>
  </conditionalFormatting>
  <conditionalFormatting sqref="R29 R3:R27">
    <cfRule type="cellIs" dxfId="6" priority="7" operator="equal">
      <formula>FALSE</formula>
    </cfRule>
  </conditionalFormatting>
  <conditionalFormatting sqref="B3:B25">
    <cfRule type="expression" dxfId="5" priority="1">
      <formula>#REF!="p"</formula>
    </cfRule>
    <cfRule type="expression" dxfId="4" priority="2">
      <formula>#REF!="k"</formula>
    </cfRule>
    <cfRule type="expression" dxfId="3" priority="3">
      <formula>#REF!="odrzucenie"</formula>
    </cfRule>
    <cfRule type="expression" dxfId="2" priority="4">
      <formula>#REF!="rezygnacja"</formula>
    </cfRule>
  </conditionalFormatting>
  <conditionalFormatting sqref="H6:H13 B26">
    <cfRule type="expression" dxfId="1" priority="5">
      <formula>#REF!="odrzucenie"</formula>
    </cfRule>
    <cfRule type="expression" dxfId="0" priority="6">
      <formula>#REF!="rezygnacja"</formula>
    </cfRule>
  </conditionalFormatting>
  <dataValidations count="1">
    <dataValidation type="list" allowBlank="1" showInputMessage="1" showErrorMessage="1" sqref="G3:G26" xr:uid="{A70EE727-B8CA-4A37-8862-80FAE4719B34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2023-07-21T10:39:07Z</dcterms:created>
  <dcterms:modified xsi:type="dcterms:W3CDTF">2023-07-21T10:39:34Z</dcterms:modified>
</cp:coreProperties>
</file>