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r01\Desktop\Dokumenty na BIP\REMONTY - lista na 2023\"/>
    </mc:Choice>
  </mc:AlternateContent>
  <xr:revisionPtr revIDLastSave="0" documentId="8_{0C1677AD-017C-43A0-BDAB-980F34C935CF}" xr6:coauthVersionLast="36" xr6:coauthVersionMax="36" xr10:uidLastSave="{00000000-0000-0000-0000-000000000000}"/>
  <bookViews>
    <workbookView xWindow="0" yWindow="0" windowWidth="28800" windowHeight="12225" xr2:uid="{83490D76-B434-49CF-B672-BECDD74C601A}"/>
  </bookViews>
  <sheets>
    <sheet name="pow podst" sheetId="1" r:id="rId1"/>
  </sheets>
  <definedNames>
    <definedName name="_xlnm.Print_Area" localSheetId="0">'pow podst'!$A$1:$N$36</definedName>
    <definedName name="_xlnm.Print_Titles" localSheetId="0">'pow podst'!$1:$2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1" l="1"/>
  <c r="K32" i="1"/>
  <c r="P32" i="1" s="1"/>
  <c r="J32" i="1"/>
  <c r="R32" i="1" s="1"/>
  <c r="H32" i="1"/>
  <c r="P31" i="1"/>
  <c r="Q31" i="1" s="1"/>
  <c r="N31" i="1"/>
  <c r="O31" i="1" s="1"/>
  <c r="L31" i="1"/>
  <c r="K31" i="1"/>
  <c r="R31" i="1" s="1"/>
  <c r="R30" i="1"/>
  <c r="P30" i="1"/>
  <c r="Q30" i="1" s="1"/>
  <c r="O30" i="1"/>
  <c r="N30" i="1"/>
  <c r="R29" i="1"/>
  <c r="P29" i="1"/>
  <c r="Q29" i="1" s="1"/>
  <c r="N29" i="1"/>
  <c r="O29" i="1" s="1"/>
  <c r="R28" i="1"/>
  <c r="P28" i="1"/>
  <c r="Q28" i="1" s="1"/>
  <c r="N28" i="1"/>
  <c r="O28" i="1" s="1"/>
  <c r="R27" i="1"/>
  <c r="Q27" i="1"/>
  <c r="P27" i="1"/>
  <c r="N27" i="1"/>
  <c r="O27" i="1" s="1"/>
  <c r="R26" i="1"/>
  <c r="Q26" i="1"/>
  <c r="P26" i="1"/>
  <c r="O26" i="1"/>
  <c r="N26" i="1"/>
  <c r="R25" i="1"/>
  <c r="P25" i="1"/>
  <c r="Q25" i="1" s="1"/>
  <c r="O25" i="1"/>
  <c r="N25" i="1"/>
  <c r="R24" i="1"/>
  <c r="P24" i="1"/>
  <c r="Q24" i="1" s="1"/>
  <c r="O24" i="1"/>
  <c r="N24" i="1"/>
  <c r="R23" i="1"/>
  <c r="P23" i="1"/>
  <c r="Q23" i="1" s="1"/>
  <c r="N23" i="1"/>
  <c r="O23" i="1" s="1"/>
  <c r="R22" i="1"/>
  <c r="Q22" i="1"/>
  <c r="P22" i="1"/>
  <c r="N22" i="1"/>
  <c r="O22" i="1" s="1"/>
  <c r="R21" i="1"/>
  <c r="Q21" i="1"/>
  <c r="P21" i="1"/>
  <c r="N21" i="1"/>
  <c r="O21" i="1" s="1"/>
  <c r="R20" i="1"/>
  <c r="Q20" i="1"/>
  <c r="P20" i="1"/>
  <c r="O20" i="1"/>
  <c r="N20" i="1"/>
  <c r="R19" i="1"/>
  <c r="P19" i="1"/>
  <c r="Q19" i="1" s="1"/>
  <c r="O19" i="1"/>
  <c r="N19" i="1"/>
  <c r="R18" i="1"/>
  <c r="P18" i="1"/>
  <c r="Q18" i="1" s="1"/>
  <c r="O18" i="1"/>
  <c r="N18" i="1"/>
  <c r="R17" i="1"/>
  <c r="P17" i="1"/>
  <c r="Q17" i="1" s="1"/>
  <c r="N17" i="1"/>
  <c r="O17" i="1" s="1"/>
  <c r="R16" i="1"/>
  <c r="Q16" i="1"/>
  <c r="P16" i="1"/>
  <c r="N16" i="1"/>
  <c r="O16" i="1" s="1"/>
  <c r="R15" i="1"/>
  <c r="Q15" i="1"/>
  <c r="P15" i="1"/>
  <c r="N15" i="1"/>
  <c r="O15" i="1" s="1"/>
  <c r="R14" i="1"/>
  <c r="Q14" i="1"/>
  <c r="P14" i="1"/>
  <c r="O14" i="1"/>
  <c r="N14" i="1"/>
  <c r="R13" i="1"/>
  <c r="P13" i="1"/>
  <c r="Q13" i="1" s="1"/>
  <c r="O13" i="1"/>
  <c r="N13" i="1"/>
  <c r="R12" i="1"/>
  <c r="P12" i="1"/>
  <c r="Q12" i="1" s="1"/>
  <c r="O12" i="1"/>
  <c r="N12" i="1"/>
  <c r="R11" i="1"/>
  <c r="P11" i="1"/>
  <c r="Q11" i="1" s="1"/>
  <c r="N11" i="1"/>
  <c r="O11" i="1" s="1"/>
  <c r="R10" i="1"/>
  <c r="Q10" i="1"/>
  <c r="P10" i="1"/>
  <c r="N10" i="1"/>
  <c r="O10" i="1" s="1"/>
  <c r="R9" i="1"/>
  <c r="Q9" i="1"/>
  <c r="P9" i="1"/>
  <c r="N9" i="1"/>
  <c r="O9" i="1" s="1"/>
  <c r="R8" i="1"/>
  <c r="Q8" i="1"/>
  <c r="P8" i="1"/>
  <c r="O8" i="1"/>
  <c r="N8" i="1"/>
  <c r="R7" i="1"/>
  <c r="P7" i="1"/>
  <c r="Q7" i="1" s="1"/>
  <c r="O7" i="1"/>
  <c r="N7" i="1"/>
  <c r="R6" i="1"/>
  <c r="P6" i="1"/>
  <c r="Q6" i="1" s="1"/>
  <c r="O6" i="1"/>
  <c r="N6" i="1"/>
  <c r="R5" i="1"/>
  <c r="P5" i="1"/>
  <c r="Q5" i="1" s="1"/>
  <c r="N5" i="1"/>
  <c r="O5" i="1" s="1"/>
  <c r="R4" i="1"/>
  <c r="Q4" i="1"/>
  <c r="P4" i="1"/>
  <c r="N4" i="1"/>
  <c r="O4" i="1" s="1"/>
  <c r="R3" i="1"/>
  <c r="Q3" i="1"/>
  <c r="P3" i="1"/>
  <c r="N3" i="1"/>
  <c r="N32" i="1" s="1"/>
  <c r="O3" i="1" l="1"/>
  <c r="O32" i="1"/>
</calcChain>
</file>

<file path=xl/sharedStrings.xml><?xml version="1.0" encoding="utf-8"?>
<sst xmlns="http://schemas.openxmlformats.org/spreadsheetml/2006/main" count="199" uniqueCount="104">
  <si>
    <t>L.p.</t>
  </si>
  <si>
    <t>Nr ewid.</t>
  </si>
  <si>
    <t>Zadanie nowe [N]</t>
  </si>
  <si>
    <t>Jednostka Samorządu Terytorialnego</t>
  </si>
  <si>
    <t>TERC</t>
  </si>
  <si>
    <t>Nazwa zadania</t>
  </si>
  <si>
    <t>Rodzaj zadania</t>
  </si>
  <si>
    <t>Długość odcinka (w km)</t>
  </si>
  <si>
    <t>Okres realizacji zadania</t>
  </si>
  <si>
    <t>Ogółem wartość projektu (w zł)</t>
  </si>
  <si>
    <t>Wnioskowana kwota dofinansowania
(w zł)</t>
  </si>
  <si>
    <t>Deklarowana kwota środków własnych (w zł)</t>
  </si>
  <si>
    <t>% dofinansowania</t>
  </si>
  <si>
    <t>Kwota dofinansowania 
w podziale na lata</t>
  </si>
  <si>
    <t>spr-lata</t>
  </si>
  <si>
    <t>spr-procent</t>
  </si>
  <si>
    <t>spr-dof</t>
  </si>
  <si>
    <t>spr-montaż</t>
  </si>
  <si>
    <t>22/B/2023</t>
  </si>
  <si>
    <t>N</t>
  </si>
  <si>
    <t>Powiat Starachowicki</t>
  </si>
  <si>
    <t>Remont drogi powiatowej nr 1781T (0600T) Rzepin - Rzepinek - Szerzawy - Brzezie - Łomno w miejscowości Łomno</t>
  </si>
  <si>
    <t>R</t>
  </si>
  <si>
    <t>07.2023 06.2024</t>
  </si>
  <si>
    <t>168/B/2023</t>
  </si>
  <si>
    <t>Powiat Ostrowiecki</t>
  </si>
  <si>
    <t xml:space="preserve">Remont drogi powiatowej nr 1641T - ulica Mickiewicza w Ostrowcu Świętokrzyskim </t>
  </si>
  <si>
    <t>08.2023 07.2024</t>
  </si>
  <si>
    <t>116/B/2023</t>
  </si>
  <si>
    <t>Powiat Włoszczowski</t>
  </si>
  <si>
    <t>Remont drogi powiatowej nr 1889T (stary numer 0237T) w km od 13+590 do km 16+034 na odcinku Kwilina - Świerków</t>
  </si>
  <si>
    <t>04.2023 02.2024</t>
  </si>
  <si>
    <t>69/B/2023</t>
  </si>
  <si>
    <t>Powiat Opatowski</t>
  </si>
  <si>
    <t>Remont drogi powiatowej nr 1551T (stary nr 0722T) Mydłów - Przepiórów - Konary Kolonia w miejscowości Przepiórów, Borków od km 2+037 do km 3+093 na odcinku o długości 1,056 km</t>
  </si>
  <si>
    <t>05.2023 11.2023</t>
  </si>
  <si>
    <t>76/B/2023</t>
  </si>
  <si>
    <t>Remont drogi powiatowej nr 1552T (stary nr 0723T) Opatów - Strzyżowice - Wymysłów w m. Czerników Karski w km 4+131 - 4+571 odc. dł. 0,440 km</t>
  </si>
  <si>
    <t>40/B/2023</t>
  </si>
  <si>
    <t>Powiat Staszowski</t>
  </si>
  <si>
    <t>Remont odcinka drogi powiatowej nr 1858T (0838T) Rudniki - Okrągła od km 0+000 do km 2+156</t>
  </si>
  <si>
    <t>184/B/2023</t>
  </si>
  <si>
    <t>Powiat Kielecki</t>
  </si>
  <si>
    <t>Remont drogi powiatowej nr 1368T w miejscowości Siedlce</t>
  </si>
  <si>
    <t>37/B/2023</t>
  </si>
  <si>
    <t>Powiat Sandomierski</t>
  </si>
  <si>
    <t>Remont drogi powiatowej nr 1731T ulica Zawichojska w Sandomierzu od km 0+436 do km 0+627</t>
  </si>
  <si>
    <t>113/B/2023</t>
  </si>
  <si>
    <t>Remont drogi powiatowej nr 1915T (stary numer 0266T) od km 1+590 do km 1+730 w miejscowości Brygidów</t>
  </si>
  <si>
    <t>04.2023 11.2023</t>
  </si>
  <si>
    <t>195/B/2023</t>
  </si>
  <si>
    <t>Remont drogi powiatowej nr 1319T na odcinku Niestachów - Brzechów</t>
  </si>
  <si>
    <t>46/B/2023</t>
  </si>
  <si>
    <t>Powiat Pińczowski</t>
  </si>
  <si>
    <t>Remont drogi powiatowej nr 1677T Wola Knyszyńska - Stępocice; odc. Wola Knyszyńska - Podrózie</t>
  </si>
  <si>
    <t>38/B/2023</t>
  </si>
  <si>
    <t>Remont odcinka drogi powiatowej nr 1707T (0787T) Pokrzywianka - Łukawica w miejscowości Witowice od km 1+530 do km 3+320</t>
  </si>
  <si>
    <t>67/B/2023</t>
  </si>
  <si>
    <t>Remont drogi powiatowej nr 1541T (stary nr 0712T) Gryzikamień - Łopatno - Miłoszowice Kolonia w miejscowości Wygiełzów, Łopatno od km 0+000 - 1+582 na odcinku o długości 1,582 km</t>
  </si>
  <si>
    <t>66/B/2023</t>
  </si>
  <si>
    <t>Remont drogi powiatowej nr 1537T (stary nr 0708T) gr. pow. opatowskiego - Wszachów - Iwaniska w m. Stobiec, Wola Skolankowska w km 6+895 - 7+957 odc. o dł. 1,062 km</t>
  </si>
  <si>
    <t>58/B/2023</t>
  </si>
  <si>
    <t>Powiat Skarżyski</t>
  </si>
  <si>
    <t>Remont drogi powiatowej nr 1744T na odcinku Podzagnańszcze - Zaskale na długości 955 m</t>
  </si>
  <si>
    <t>04.2023 12.2023</t>
  </si>
  <si>
    <t>68/B/2023</t>
  </si>
  <si>
    <t>Remont drogi powiatowej nr 1551T (stary nr 0722T) Mydłów - Przepiórów - Konary Kolonia w m. Kamieniec w km 4+222 - 4+947 odc. o dł. 0,725 km</t>
  </si>
  <si>
    <t>114/B/2023</t>
  </si>
  <si>
    <t>Remont drogi powiatowej nr 1880T (stary numer 0228T) w km od 8+640 do km 9+200 na odcinku Radków (Młyn) - Radków</t>
  </si>
  <si>
    <t>32/B/2023</t>
  </si>
  <si>
    <t>Remont drogi powiatowej nr 1717T Sandomierz - Szewce w miejscowości Szewce od km 13+550 do km 13+915</t>
  </si>
  <si>
    <t>21/B/2023</t>
  </si>
  <si>
    <t>Remont drogi powiatowej nr 1770T (0561T) na odcinku od drogi powiatowej nr 1769T (0560T) do drogi powiatowej nr 1771T (0563T)</t>
  </si>
  <si>
    <t>07.2023 11.2023</t>
  </si>
  <si>
    <t>85/B/2023</t>
  </si>
  <si>
    <t>Powiat Jędrzejowski</t>
  </si>
  <si>
    <t>Remont drogi powiatowej nr 1122T Brzegi - Sobków - Lipa w m. Sobków (ul. Stanisława Sobka) od km 4+630 do km 5+375</t>
  </si>
  <si>
    <t>04.2023 10.2023</t>
  </si>
  <si>
    <t>39/B/2023</t>
  </si>
  <si>
    <t>Remont odcinka drogi powiatowej nr 1544T (0715T) Kujawy - Szczeglice od km 1+210 do km 3+090</t>
  </si>
  <si>
    <t>41/B/2023</t>
  </si>
  <si>
    <t>Remont odcinka drogi powiatowej nr 1817T (0106T) Oleśnica - Pieczonogi od km 2+495 do km 3+970</t>
  </si>
  <si>
    <t>87/B/2023</t>
  </si>
  <si>
    <t>Powiat Konecki</t>
  </si>
  <si>
    <t>Remont drogi powiatowej nr 1467T Ruda Białaczowska - Gowarczów w km 1+252 - 2+302 na długości 1 050 m</t>
  </si>
  <si>
    <t>89/B/2023</t>
  </si>
  <si>
    <t>Remont drogi powiatowej nr 1488T Miedzierza - Matyniów - Przyłogi w km 0+000 - 0+840 na długości 840 mb</t>
  </si>
  <si>
    <t>29/B/2023</t>
  </si>
  <si>
    <t>Remont drogi powiatowej nr 1721T Borek Klimontowski - Koprzywnica w miejscowościach Trzykosy, Gnieszowice od km 5+165 do km 5+888</t>
  </si>
  <si>
    <t>88/B/2023</t>
  </si>
  <si>
    <t>Remont drogi powiatowej Nr 1503T ul. Jasna w Końskich na długości 300 mb</t>
  </si>
  <si>
    <t>112/B/2023</t>
  </si>
  <si>
    <t>Remont drogi powiatowej nr 1372T (stary numer 0402T) od km 0+523 do km 0+723 na odcinku granica powiatu - Wojciechów</t>
  </si>
  <si>
    <t>86/B/2023</t>
  </si>
  <si>
    <t>Remont drogi powiatowej nr 0448T Stąporków (Wołów) - Pardołów - Świerczów - Nowki - Sorbin w km 2+489 - 5+009 na długości 2 520 mb</t>
  </si>
  <si>
    <t>29*</t>
  </si>
  <si>
    <t>44/B/2023</t>
  </si>
  <si>
    <t>Powiat Buski</t>
  </si>
  <si>
    <t>Remont drogi powiatowej Nr 1023T Strzałków - Smogorzów od km 1+000 do km 3+155 dł. 2 155 m</t>
  </si>
  <si>
    <t>05.2023 04.2024</t>
  </si>
  <si>
    <t>RAZEM nowe zadania jednoroczne</t>
  </si>
  <si>
    <t>x</t>
  </si>
  <si>
    <t>R - remont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</si>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</sst>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000"/>
    <numFmt numFmtId="166" formatCode="0.000"/>
  </numFmts>
  <fonts count="11" x14ac:knownFonts="1">
    <font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color theme="5"/>
      <name val="Arial"/>
      <family val="2"/>
      <charset val="238"/>
    </font>
    <font>
      <b/>
      <sz val="8"/>
      <color theme="5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4" fillId="0" borderId="0"/>
  </cellStyleXfs>
  <cellXfs count="7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9" fontId="0" fillId="0" borderId="0" xfId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 wrapText="1"/>
    </xf>
    <xf numFmtId="9" fontId="2" fillId="2" borderId="1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4" fontId="3" fillId="3" borderId="6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6" fontId="2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vertical="center" wrapText="1"/>
    </xf>
    <xf numFmtId="9" fontId="2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6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right" vertical="center" wrapText="1"/>
    </xf>
    <xf numFmtId="4" fontId="6" fillId="3" borderId="6" xfId="0" applyNumberFormat="1" applyFont="1" applyFill="1" applyBorder="1" applyAlignment="1">
      <alignment vertical="center"/>
    </xf>
    <xf numFmtId="4" fontId="6" fillId="3" borderId="1" xfId="0" applyNumberFormat="1" applyFont="1" applyFill="1" applyBorder="1" applyAlignment="1">
      <alignment vertical="center" wrapText="1"/>
    </xf>
    <xf numFmtId="9" fontId="5" fillId="3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 shrinkToFit="1"/>
    </xf>
    <xf numFmtId="164" fontId="8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9" fontId="8" fillId="4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 wrapText="1"/>
    </xf>
    <xf numFmtId="0" fontId="2" fillId="0" borderId="0" xfId="0" applyFont="1"/>
    <xf numFmtId="0" fontId="0" fillId="0" borderId="0" xfId="0" applyFill="1"/>
    <xf numFmtId="0" fontId="2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/>
    <xf numFmtId="0" fontId="0" fillId="0" borderId="0" xfId="0" applyFill="1" applyBorder="1"/>
  </cellXfs>
  <cellStyles count="3">
    <cellStyle name="Normalny" xfId="0" builtinId="0"/>
    <cellStyle name="Normalny 3" xfId="2" xr:uid="{6B781C4E-BCF7-4ACF-ACD0-3CCA6033404E}"/>
    <cellStyle name="Procentowy 2" xfId="1" xr:uid="{FC71270D-F182-4E6F-B3AE-D072F5703B97}"/>
  </cellStyles>
  <dxfs count="8"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70021-B513-4CEE-A687-6BAEA75BC2F1}">
  <sheetPr>
    <pageSetUpPr fitToPage="1"/>
  </sheetPr>
  <dimension ref="A1:R36"/>
  <sheetViews>
    <sheetView showGridLines="0" tabSelected="1" zoomScaleNormal="100" zoomScaleSheetLayoutView="85" workbookViewId="0">
      <selection activeCell="O1" sqref="O1:R1048576"/>
    </sheetView>
  </sheetViews>
  <sheetFormatPr defaultColWidth="9.140625" defaultRowHeight="15" x14ac:dyDescent="0.25"/>
  <cols>
    <col min="1" max="1" width="4.85546875" customWidth="1"/>
    <col min="2" max="2" width="10.140625" customWidth="1"/>
    <col min="3" max="3" width="14.85546875" customWidth="1"/>
    <col min="4" max="4" width="15.7109375" customWidth="1"/>
    <col min="5" max="5" width="10" customWidth="1"/>
    <col min="6" max="6" width="45.85546875" customWidth="1"/>
    <col min="7" max="7" width="13.28515625" customWidth="1"/>
    <col min="8" max="8" width="14.5703125" customWidth="1"/>
    <col min="9" max="9" width="14.140625" customWidth="1"/>
    <col min="10" max="10" width="14.7109375" style="70" customWidth="1"/>
    <col min="11" max="12" width="15.7109375" customWidth="1"/>
    <col min="13" max="13" width="15.7109375" style="6" customWidth="1"/>
    <col min="14" max="14" width="15.7109375" customWidth="1"/>
    <col min="15" max="15" width="15.7109375" style="7" hidden="1" customWidth="1"/>
    <col min="16" max="17" width="15.7109375" style="6" hidden="1" customWidth="1"/>
    <col min="18" max="18" width="15.7109375" style="7" hidden="1" customWidth="1"/>
  </cols>
  <sheetData>
    <row r="1" spans="1:18" ht="33.75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4" t="s">
        <v>9</v>
      </c>
      <c r="K1" s="1" t="s">
        <v>10</v>
      </c>
      <c r="L1" s="3" t="s">
        <v>11</v>
      </c>
      <c r="M1" s="1" t="s">
        <v>12</v>
      </c>
      <c r="N1" s="5" t="s">
        <v>13</v>
      </c>
      <c r="O1" s="6"/>
    </row>
    <row r="2" spans="1:18" ht="33.75" customHeight="1" x14ac:dyDescent="0.25">
      <c r="A2" s="1"/>
      <c r="B2" s="1"/>
      <c r="C2" s="8"/>
      <c r="D2" s="9"/>
      <c r="E2" s="9"/>
      <c r="F2" s="9"/>
      <c r="G2" s="1"/>
      <c r="H2" s="1"/>
      <c r="I2" s="1"/>
      <c r="J2" s="4"/>
      <c r="K2" s="1"/>
      <c r="L2" s="9"/>
      <c r="M2" s="1"/>
      <c r="N2" s="5">
        <v>2023</v>
      </c>
      <c r="O2" s="6" t="s">
        <v>14</v>
      </c>
      <c r="P2" s="6" t="s">
        <v>15</v>
      </c>
      <c r="Q2" s="6" t="s">
        <v>16</v>
      </c>
      <c r="R2" s="10" t="s">
        <v>17</v>
      </c>
    </row>
    <row r="3" spans="1:18" ht="22.5" x14ac:dyDescent="0.25">
      <c r="A3" s="11">
        <v>1</v>
      </c>
      <c r="B3" s="11" t="s">
        <v>18</v>
      </c>
      <c r="C3" s="12" t="s">
        <v>19</v>
      </c>
      <c r="D3" s="13" t="s">
        <v>20</v>
      </c>
      <c r="E3" s="13">
        <v>2611</v>
      </c>
      <c r="F3" s="11" t="s">
        <v>21</v>
      </c>
      <c r="G3" s="11" t="s">
        <v>22</v>
      </c>
      <c r="H3" s="14">
        <v>1.365</v>
      </c>
      <c r="I3" s="15" t="s">
        <v>23</v>
      </c>
      <c r="J3" s="16">
        <v>4210000</v>
      </c>
      <c r="K3" s="17">
        <v>2947000</v>
      </c>
      <c r="L3" s="18">
        <v>1263000</v>
      </c>
      <c r="M3" s="19">
        <v>0.7</v>
      </c>
      <c r="N3" s="20">
        <f>K3</f>
        <v>2947000</v>
      </c>
      <c r="O3" s="6" t="b">
        <f t="shared" ref="O3:O32" si="0">K3=SUM(N3:N3)</f>
        <v>1</v>
      </c>
      <c r="P3" s="21">
        <f t="shared" ref="P3:P32" si="1">ROUND(K3/J3,4)</f>
        <v>0.7</v>
      </c>
      <c r="Q3" s="22" t="b">
        <f t="shared" ref="Q3:Q31" si="2">P3=M3</f>
        <v>1</v>
      </c>
      <c r="R3" s="22" t="b">
        <f t="shared" ref="R3:R32" si="3">J3=K3+L3</f>
        <v>1</v>
      </c>
    </row>
    <row r="4" spans="1:18" ht="22.5" x14ac:dyDescent="0.25">
      <c r="A4" s="23">
        <v>2</v>
      </c>
      <c r="B4" s="24" t="s">
        <v>24</v>
      </c>
      <c r="C4" s="25" t="s">
        <v>19</v>
      </c>
      <c r="D4" s="26" t="s">
        <v>25</v>
      </c>
      <c r="E4" s="23">
        <v>2607</v>
      </c>
      <c r="F4" s="27" t="s">
        <v>26</v>
      </c>
      <c r="G4" s="23" t="s">
        <v>22</v>
      </c>
      <c r="H4" s="28">
        <v>0.36599999999999999</v>
      </c>
      <c r="I4" s="23" t="s">
        <v>27</v>
      </c>
      <c r="J4" s="29">
        <v>3270815.94</v>
      </c>
      <c r="K4" s="30">
        <v>1962489</v>
      </c>
      <c r="L4" s="31">
        <v>1308326.94</v>
      </c>
      <c r="M4" s="32">
        <v>0.6</v>
      </c>
      <c r="N4" s="20">
        <f t="shared" ref="N4:N31" si="4">K4</f>
        <v>1962489</v>
      </c>
      <c r="O4" s="6" t="b">
        <f t="shared" si="0"/>
        <v>1</v>
      </c>
      <c r="P4" s="21">
        <f t="shared" si="1"/>
        <v>0.6</v>
      </c>
      <c r="Q4" s="22" t="b">
        <f t="shared" si="2"/>
        <v>1</v>
      </c>
      <c r="R4" s="22" t="b">
        <f t="shared" si="3"/>
        <v>1</v>
      </c>
    </row>
    <row r="5" spans="1:18" ht="22.5" x14ac:dyDescent="0.25">
      <c r="A5" s="11">
        <v>3</v>
      </c>
      <c r="B5" s="24" t="s">
        <v>28</v>
      </c>
      <c r="C5" s="25" t="s">
        <v>19</v>
      </c>
      <c r="D5" s="33" t="s">
        <v>29</v>
      </c>
      <c r="E5" s="23">
        <v>2613</v>
      </c>
      <c r="F5" s="34" t="s">
        <v>30</v>
      </c>
      <c r="G5" s="23" t="s">
        <v>22</v>
      </c>
      <c r="H5" s="35">
        <v>2.444</v>
      </c>
      <c r="I5" s="36" t="s">
        <v>31</v>
      </c>
      <c r="J5" s="37">
        <v>2439137.2000000002</v>
      </c>
      <c r="K5" s="30">
        <v>1463482</v>
      </c>
      <c r="L5" s="31">
        <v>975655.20000000019</v>
      </c>
      <c r="M5" s="32">
        <v>0.6</v>
      </c>
      <c r="N5" s="20">
        <f t="shared" si="4"/>
        <v>1463482</v>
      </c>
      <c r="O5" s="6" t="b">
        <f t="shared" si="0"/>
        <v>1</v>
      </c>
      <c r="P5" s="21">
        <f t="shared" si="1"/>
        <v>0.6</v>
      </c>
      <c r="Q5" s="22" t="b">
        <f t="shared" si="2"/>
        <v>1</v>
      </c>
      <c r="R5" s="22" t="b">
        <f t="shared" si="3"/>
        <v>1</v>
      </c>
    </row>
    <row r="6" spans="1:18" ht="45" x14ac:dyDescent="0.25">
      <c r="A6" s="23">
        <v>4</v>
      </c>
      <c r="B6" s="24" t="s">
        <v>32</v>
      </c>
      <c r="C6" s="25" t="s">
        <v>19</v>
      </c>
      <c r="D6" s="26" t="s">
        <v>33</v>
      </c>
      <c r="E6" s="23">
        <v>2606</v>
      </c>
      <c r="F6" s="27" t="s">
        <v>34</v>
      </c>
      <c r="G6" s="23" t="s">
        <v>22</v>
      </c>
      <c r="H6" s="28">
        <v>1.056</v>
      </c>
      <c r="I6" s="23" t="s">
        <v>35</v>
      </c>
      <c r="J6" s="29">
        <v>1146780.27</v>
      </c>
      <c r="K6" s="30">
        <v>573390</v>
      </c>
      <c r="L6" s="31">
        <v>573390.27</v>
      </c>
      <c r="M6" s="32">
        <v>0.5</v>
      </c>
      <c r="N6" s="20">
        <f t="shared" si="4"/>
        <v>573390</v>
      </c>
      <c r="O6" s="6" t="b">
        <f t="shared" si="0"/>
        <v>1</v>
      </c>
      <c r="P6" s="21">
        <f t="shared" si="1"/>
        <v>0.5</v>
      </c>
      <c r="Q6" s="22" t="b">
        <f t="shared" si="2"/>
        <v>1</v>
      </c>
      <c r="R6" s="22" t="b">
        <f t="shared" si="3"/>
        <v>1</v>
      </c>
    </row>
    <row r="7" spans="1:18" ht="33.75" x14ac:dyDescent="0.25">
      <c r="A7" s="11">
        <v>5</v>
      </c>
      <c r="B7" s="24" t="s">
        <v>36</v>
      </c>
      <c r="C7" s="25" t="s">
        <v>19</v>
      </c>
      <c r="D7" s="33" t="s">
        <v>33</v>
      </c>
      <c r="E7" s="23">
        <v>2606</v>
      </c>
      <c r="F7" s="34" t="s">
        <v>37</v>
      </c>
      <c r="G7" s="23" t="s">
        <v>22</v>
      </c>
      <c r="H7" s="35">
        <v>0.44</v>
      </c>
      <c r="I7" s="36" t="s">
        <v>35</v>
      </c>
      <c r="J7" s="37">
        <v>278624.71999999997</v>
      </c>
      <c r="K7" s="30">
        <v>139312</v>
      </c>
      <c r="L7" s="31">
        <v>139312.71999999997</v>
      </c>
      <c r="M7" s="32">
        <v>0.5</v>
      </c>
      <c r="N7" s="20">
        <f t="shared" si="4"/>
        <v>139312</v>
      </c>
      <c r="O7" s="6" t="b">
        <f t="shared" si="0"/>
        <v>1</v>
      </c>
      <c r="P7" s="21">
        <f t="shared" si="1"/>
        <v>0.5</v>
      </c>
      <c r="Q7" s="22" t="b">
        <f t="shared" si="2"/>
        <v>1</v>
      </c>
      <c r="R7" s="22" t="b">
        <f t="shared" si="3"/>
        <v>1</v>
      </c>
    </row>
    <row r="8" spans="1:18" ht="22.5" x14ac:dyDescent="0.25">
      <c r="A8" s="23">
        <v>6</v>
      </c>
      <c r="B8" s="24" t="s">
        <v>38</v>
      </c>
      <c r="C8" s="25" t="s">
        <v>19</v>
      </c>
      <c r="D8" s="33" t="s">
        <v>39</v>
      </c>
      <c r="E8" s="23">
        <v>2612</v>
      </c>
      <c r="F8" s="34" t="s">
        <v>40</v>
      </c>
      <c r="G8" s="23" t="s">
        <v>22</v>
      </c>
      <c r="H8" s="35">
        <v>2.1560000000000001</v>
      </c>
      <c r="I8" s="36" t="s">
        <v>35</v>
      </c>
      <c r="J8" s="37">
        <v>1165272.48</v>
      </c>
      <c r="K8" s="38">
        <v>815690</v>
      </c>
      <c r="L8" s="31">
        <v>349582.48</v>
      </c>
      <c r="M8" s="32">
        <v>0.7</v>
      </c>
      <c r="N8" s="20">
        <f t="shared" si="4"/>
        <v>815690</v>
      </c>
      <c r="O8" s="6" t="b">
        <f t="shared" si="0"/>
        <v>1</v>
      </c>
      <c r="P8" s="21">
        <f t="shared" si="1"/>
        <v>0.7</v>
      </c>
      <c r="Q8" s="22" t="b">
        <f t="shared" si="2"/>
        <v>1</v>
      </c>
      <c r="R8" s="22" t="b">
        <f t="shared" si="3"/>
        <v>1</v>
      </c>
    </row>
    <row r="9" spans="1:18" x14ac:dyDescent="0.25">
      <c r="A9" s="11">
        <v>7</v>
      </c>
      <c r="B9" s="24" t="s">
        <v>41</v>
      </c>
      <c r="C9" s="25" t="s">
        <v>19</v>
      </c>
      <c r="D9" s="33" t="s">
        <v>42</v>
      </c>
      <c r="E9" s="39">
        <v>2604</v>
      </c>
      <c r="F9" s="34" t="s">
        <v>43</v>
      </c>
      <c r="G9" s="23" t="s">
        <v>22</v>
      </c>
      <c r="H9" s="35">
        <v>1.91</v>
      </c>
      <c r="I9" s="36" t="s">
        <v>27</v>
      </c>
      <c r="J9" s="37">
        <v>1060604.3999999999</v>
      </c>
      <c r="K9" s="38">
        <v>636362</v>
      </c>
      <c r="L9" s="31">
        <v>424242.39999999991</v>
      </c>
      <c r="M9" s="32">
        <v>0.6</v>
      </c>
      <c r="N9" s="20">
        <f t="shared" si="4"/>
        <v>636362</v>
      </c>
      <c r="O9" s="6" t="b">
        <f t="shared" si="0"/>
        <v>1</v>
      </c>
      <c r="P9" s="21">
        <f t="shared" si="1"/>
        <v>0.6</v>
      </c>
      <c r="Q9" s="22" t="b">
        <f t="shared" si="2"/>
        <v>1</v>
      </c>
      <c r="R9" s="22" t="b">
        <f t="shared" si="3"/>
        <v>1</v>
      </c>
    </row>
    <row r="10" spans="1:18" ht="22.5" x14ac:dyDescent="0.25">
      <c r="A10" s="23">
        <v>8</v>
      </c>
      <c r="B10" s="24" t="s">
        <v>44</v>
      </c>
      <c r="C10" s="25" t="s">
        <v>19</v>
      </c>
      <c r="D10" s="33" t="s">
        <v>45</v>
      </c>
      <c r="E10" s="39">
        <v>2609</v>
      </c>
      <c r="F10" s="34" t="s">
        <v>46</v>
      </c>
      <c r="G10" s="23" t="s">
        <v>22</v>
      </c>
      <c r="H10" s="35">
        <v>0.191</v>
      </c>
      <c r="I10" s="36" t="s">
        <v>35</v>
      </c>
      <c r="J10" s="37">
        <v>338268.47</v>
      </c>
      <c r="K10" s="30">
        <v>270614</v>
      </c>
      <c r="L10" s="31">
        <v>67654.469999999972</v>
      </c>
      <c r="M10" s="32">
        <v>0.8</v>
      </c>
      <c r="N10" s="20">
        <f t="shared" si="4"/>
        <v>270614</v>
      </c>
      <c r="O10" s="6" t="b">
        <f t="shared" si="0"/>
        <v>1</v>
      </c>
      <c r="P10" s="21">
        <f t="shared" si="1"/>
        <v>0.8</v>
      </c>
      <c r="Q10" s="22" t="b">
        <f t="shared" si="2"/>
        <v>1</v>
      </c>
      <c r="R10" s="22" t="b">
        <f t="shared" si="3"/>
        <v>1</v>
      </c>
    </row>
    <row r="11" spans="1:18" ht="22.5" x14ac:dyDescent="0.25">
      <c r="A11" s="11">
        <v>9</v>
      </c>
      <c r="B11" s="24" t="s">
        <v>47</v>
      </c>
      <c r="C11" s="25" t="s">
        <v>19</v>
      </c>
      <c r="D11" s="33" t="s">
        <v>29</v>
      </c>
      <c r="E11" s="23">
        <v>2613</v>
      </c>
      <c r="F11" s="34" t="s">
        <v>48</v>
      </c>
      <c r="G11" s="23" t="s">
        <v>22</v>
      </c>
      <c r="H11" s="35">
        <v>0.14000000000000001</v>
      </c>
      <c r="I11" s="36" t="s">
        <v>49</v>
      </c>
      <c r="J11" s="37">
        <v>169740.99</v>
      </c>
      <c r="K11" s="38">
        <v>101844</v>
      </c>
      <c r="L11" s="31">
        <v>67896.989999999991</v>
      </c>
      <c r="M11" s="32">
        <v>0.6</v>
      </c>
      <c r="N11" s="20">
        <f t="shared" si="4"/>
        <v>101844</v>
      </c>
      <c r="O11" s="6" t="b">
        <f t="shared" ref="O11:O31" si="5">K11=SUM(N11:N11)</f>
        <v>1</v>
      </c>
      <c r="P11" s="21">
        <f t="shared" si="1"/>
        <v>0.6</v>
      </c>
      <c r="Q11" s="22" t="b">
        <f t="shared" si="2"/>
        <v>1</v>
      </c>
      <c r="R11" s="22" t="b">
        <f t="shared" si="3"/>
        <v>1</v>
      </c>
    </row>
    <row r="12" spans="1:18" ht="22.5" x14ac:dyDescent="0.25">
      <c r="A12" s="23">
        <v>10</v>
      </c>
      <c r="B12" s="24" t="s">
        <v>50</v>
      </c>
      <c r="C12" s="25" t="s">
        <v>19</v>
      </c>
      <c r="D12" s="33" t="s">
        <v>42</v>
      </c>
      <c r="E12" s="23">
        <v>2604</v>
      </c>
      <c r="F12" s="34" t="s">
        <v>51</v>
      </c>
      <c r="G12" s="23" t="s">
        <v>22</v>
      </c>
      <c r="H12" s="35">
        <v>1.6160000000000001</v>
      </c>
      <c r="I12" s="36" t="s">
        <v>27</v>
      </c>
      <c r="J12" s="37">
        <v>2269481.2999999998</v>
      </c>
      <c r="K12" s="38">
        <v>1361688</v>
      </c>
      <c r="L12" s="31">
        <v>907793.29999999981</v>
      </c>
      <c r="M12" s="32">
        <v>0.6</v>
      </c>
      <c r="N12" s="20">
        <f t="shared" si="4"/>
        <v>1361688</v>
      </c>
      <c r="O12" s="6" t="b">
        <f t="shared" si="5"/>
        <v>1</v>
      </c>
      <c r="P12" s="21">
        <f t="shared" si="1"/>
        <v>0.6</v>
      </c>
      <c r="Q12" s="22" t="b">
        <f t="shared" si="2"/>
        <v>1</v>
      </c>
      <c r="R12" s="22" t="b">
        <f t="shared" si="3"/>
        <v>1</v>
      </c>
    </row>
    <row r="13" spans="1:18" ht="22.5" x14ac:dyDescent="0.25">
      <c r="A13" s="11">
        <v>11</v>
      </c>
      <c r="B13" s="24" t="s">
        <v>52</v>
      </c>
      <c r="C13" s="25" t="s">
        <v>19</v>
      </c>
      <c r="D13" s="33" t="s">
        <v>53</v>
      </c>
      <c r="E13" s="23">
        <v>2608</v>
      </c>
      <c r="F13" s="40" t="s">
        <v>54</v>
      </c>
      <c r="G13" s="23" t="s">
        <v>22</v>
      </c>
      <c r="H13" s="35">
        <v>2.11</v>
      </c>
      <c r="I13" s="36" t="s">
        <v>35</v>
      </c>
      <c r="J13" s="37">
        <v>1708061.79</v>
      </c>
      <c r="K13" s="38">
        <v>1024837</v>
      </c>
      <c r="L13" s="31">
        <v>683224.79</v>
      </c>
      <c r="M13" s="32">
        <v>0.6</v>
      </c>
      <c r="N13" s="20">
        <f t="shared" si="4"/>
        <v>1024837</v>
      </c>
      <c r="O13" s="6" t="b">
        <f t="shared" si="5"/>
        <v>1</v>
      </c>
      <c r="P13" s="21">
        <f t="shared" si="1"/>
        <v>0.6</v>
      </c>
      <c r="Q13" s="22" t="b">
        <f t="shared" si="2"/>
        <v>1</v>
      </c>
      <c r="R13" s="22" t="b">
        <f t="shared" si="3"/>
        <v>1</v>
      </c>
    </row>
    <row r="14" spans="1:18" ht="33.75" x14ac:dyDescent="0.25">
      <c r="A14" s="23">
        <v>12</v>
      </c>
      <c r="B14" s="24" t="s">
        <v>55</v>
      </c>
      <c r="C14" s="25" t="s">
        <v>19</v>
      </c>
      <c r="D14" s="33" t="s">
        <v>39</v>
      </c>
      <c r="E14" s="39">
        <v>2612</v>
      </c>
      <c r="F14" s="40" t="s">
        <v>56</v>
      </c>
      <c r="G14" s="23" t="s">
        <v>22</v>
      </c>
      <c r="H14" s="35">
        <v>1.79</v>
      </c>
      <c r="I14" s="36" t="s">
        <v>35</v>
      </c>
      <c r="J14" s="37">
        <v>1009873.05</v>
      </c>
      <c r="K14" s="38">
        <v>706911</v>
      </c>
      <c r="L14" s="31">
        <v>302962.05000000005</v>
      </c>
      <c r="M14" s="32">
        <v>0.7</v>
      </c>
      <c r="N14" s="20">
        <f t="shared" si="4"/>
        <v>706911</v>
      </c>
      <c r="O14" s="6" t="b">
        <f t="shared" si="5"/>
        <v>1</v>
      </c>
      <c r="P14" s="21">
        <f t="shared" si="1"/>
        <v>0.7</v>
      </c>
      <c r="Q14" s="22" t="b">
        <f t="shared" si="2"/>
        <v>1</v>
      </c>
      <c r="R14" s="22" t="b">
        <f t="shared" si="3"/>
        <v>1</v>
      </c>
    </row>
    <row r="15" spans="1:18" ht="39.75" customHeight="1" x14ac:dyDescent="0.25">
      <c r="A15" s="11">
        <v>13</v>
      </c>
      <c r="B15" s="24" t="s">
        <v>57</v>
      </c>
      <c r="C15" s="25" t="s">
        <v>19</v>
      </c>
      <c r="D15" s="33" t="s">
        <v>33</v>
      </c>
      <c r="E15" s="23">
        <v>2606</v>
      </c>
      <c r="F15" s="40" t="s">
        <v>58</v>
      </c>
      <c r="G15" s="23" t="s">
        <v>22</v>
      </c>
      <c r="H15" s="35">
        <v>1.5820000000000001</v>
      </c>
      <c r="I15" s="36" t="s">
        <v>35</v>
      </c>
      <c r="J15" s="37">
        <v>1664225.89</v>
      </c>
      <c r="K15" s="38">
        <v>832112</v>
      </c>
      <c r="L15" s="31">
        <v>832113.8899999999</v>
      </c>
      <c r="M15" s="32">
        <v>0.5</v>
      </c>
      <c r="N15" s="20">
        <f t="shared" si="4"/>
        <v>832112</v>
      </c>
      <c r="O15" s="6" t="b">
        <f t="shared" si="5"/>
        <v>1</v>
      </c>
      <c r="P15" s="21">
        <f t="shared" si="1"/>
        <v>0.5</v>
      </c>
      <c r="Q15" s="22" t="b">
        <f t="shared" si="2"/>
        <v>1</v>
      </c>
      <c r="R15" s="22" t="b">
        <f t="shared" si="3"/>
        <v>1</v>
      </c>
    </row>
    <row r="16" spans="1:18" ht="33.75" x14ac:dyDescent="0.25">
      <c r="A16" s="23">
        <v>14</v>
      </c>
      <c r="B16" s="41" t="s">
        <v>59</v>
      </c>
      <c r="C16" s="25" t="s">
        <v>19</v>
      </c>
      <c r="D16" s="42" t="s">
        <v>33</v>
      </c>
      <c r="E16" s="43">
        <v>2606</v>
      </c>
      <c r="F16" s="40" t="s">
        <v>60</v>
      </c>
      <c r="G16" s="23" t="s">
        <v>22</v>
      </c>
      <c r="H16" s="35">
        <v>1.0620000000000001</v>
      </c>
      <c r="I16" s="36" t="s">
        <v>35</v>
      </c>
      <c r="J16" s="37">
        <v>819545.21</v>
      </c>
      <c r="K16" s="38">
        <v>409772</v>
      </c>
      <c r="L16" s="31">
        <v>409773.20999999996</v>
      </c>
      <c r="M16" s="32">
        <v>0.5</v>
      </c>
      <c r="N16" s="20">
        <f t="shared" si="4"/>
        <v>409772</v>
      </c>
      <c r="O16" s="6" t="b">
        <f t="shared" si="5"/>
        <v>1</v>
      </c>
      <c r="P16" s="21">
        <f t="shared" si="1"/>
        <v>0.5</v>
      </c>
      <c r="Q16" s="22" t="b">
        <f t="shared" si="2"/>
        <v>1</v>
      </c>
      <c r="R16" s="22" t="b">
        <f t="shared" si="3"/>
        <v>1</v>
      </c>
    </row>
    <row r="17" spans="1:18" ht="22.5" x14ac:dyDescent="0.25">
      <c r="A17" s="11">
        <v>15</v>
      </c>
      <c r="B17" s="24" t="s">
        <v>61</v>
      </c>
      <c r="C17" s="25" t="s">
        <v>19</v>
      </c>
      <c r="D17" s="33" t="s">
        <v>62</v>
      </c>
      <c r="E17" s="39">
        <v>2610</v>
      </c>
      <c r="F17" s="40" t="s">
        <v>63</v>
      </c>
      <c r="G17" s="23" t="s">
        <v>22</v>
      </c>
      <c r="H17" s="35">
        <v>0.95499999999999996</v>
      </c>
      <c r="I17" s="36" t="s">
        <v>64</v>
      </c>
      <c r="J17" s="37">
        <v>2461184.2999999998</v>
      </c>
      <c r="K17" s="38">
        <v>1230592</v>
      </c>
      <c r="L17" s="31">
        <v>1230592.2999999998</v>
      </c>
      <c r="M17" s="32">
        <v>0.5</v>
      </c>
      <c r="N17" s="20">
        <f t="shared" si="4"/>
        <v>1230592</v>
      </c>
      <c r="O17" s="6" t="b">
        <f t="shared" si="5"/>
        <v>1</v>
      </c>
      <c r="P17" s="21">
        <f t="shared" si="1"/>
        <v>0.5</v>
      </c>
      <c r="Q17" s="22" t="b">
        <f t="shared" si="2"/>
        <v>1</v>
      </c>
      <c r="R17" s="22" t="b">
        <f t="shared" si="3"/>
        <v>1</v>
      </c>
    </row>
    <row r="18" spans="1:18" ht="33.75" x14ac:dyDescent="0.25">
      <c r="A18" s="23">
        <v>16</v>
      </c>
      <c r="B18" s="24" t="s">
        <v>65</v>
      </c>
      <c r="C18" s="25" t="s">
        <v>19</v>
      </c>
      <c r="D18" s="33" t="s">
        <v>33</v>
      </c>
      <c r="E18" s="39">
        <v>2606</v>
      </c>
      <c r="F18" s="40" t="s">
        <v>66</v>
      </c>
      <c r="G18" s="23" t="s">
        <v>22</v>
      </c>
      <c r="H18" s="35">
        <v>0.72499999999999998</v>
      </c>
      <c r="I18" s="36" t="s">
        <v>35</v>
      </c>
      <c r="J18" s="37">
        <v>638576.88</v>
      </c>
      <c r="K18" s="38">
        <v>319288</v>
      </c>
      <c r="L18" s="31">
        <v>319288.88</v>
      </c>
      <c r="M18" s="32">
        <v>0.5</v>
      </c>
      <c r="N18" s="20">
        <f t="shared" si="4"/>
        <v>319288</v>
      </c>
      <c r="O18" s="6" t="b">
        <f t="shared" si="5"/>
        <v>1</v>
      </c>
      <c r="P18" s="21">
        <f t="shared" si="1"/>
        <v>0.5</v>
      </c>
      <c r="Q18" s="22" t="b">
        <f t="shared" si="2"/>
        <v>1</v>
      </c>
      <c r="R18" s="22" t="b">
        <f t="shared" si="3"/>
        <v>1</v>
      </c>
    </row>
    <row r="19" spans="1:18" ht="30" customHeight="1" x14ac:dyDescent="0.25">
      <c r="A19" s="11">
        <v>17</v>
      </c>
      <c r="B19" s="24" t="s">
        <v>67</v>
      </c>
      <c r="C19" s="25" t="s">
        <v>19</v>
      </c>
      <c r="D19" s="33" t="s">
        <v>29</v>
      </c>
      <c r="E19" s="23">
        <v>2613</v>
      </c>
      <c r="F19" s="40" t="s">
        <v>68</v>
      </c>
      <c r="G19" s="23" t="s">
        <v>22</v>
      </c>
      <c r="H19" s="35">
        <v>0.56000000000000005</v>
      </c>
      <c r="I19" s="36" t="s">
        <v>49</v>
      </c>
      <c r="J19" s="37">
        <v>662886.16</v>
      </c>
      <c r="K19" s="38">
        <v>397731</v>
      </c>
      <c r="L19" s="31">
        <v>265155.16000000003</v>
      </c>
      <c r="M19" s="32">
        <v>0.6</v>
      </c>
      <c r="N19" s="20">
        <f t="shared" si="4"/>
        <v>397731</v>
      </c>
      <c r="O19" s="6" t="b">
        <f t="shared" si="5"/>
        <v>1</v>
      </c>
      <c r="P19" s="21">
        <f t="shared" si="1"/>
        <v>0.6</v>
      </c>
      <c r="Q19" s="22" t="b">
        <f t="shared" si="2"/>
        <v>1</v>
      </c>
      <c r="R19" s="22" t="b">
        <f t="shared" si="3"/>
        <v>1</v>
      </c>
    </row>
    <row r="20" spans="1:18" ht="22.5" x14ac:dyDescent="0.25">
      <c r="A20" s="23">
        <v>18</v>
      </c>
      <c r="B20" s="24" t="s">
        <v>69</v>
      </c>
      <c r="C20" s="25" t="s">
        <v>19</v>
      </c>
      <c r="D20" s="33" t="s">
        <v>45</v>
      </c>
      <c r="E20" s="23">
        <v>2609</v>
      </c>
      <c r="F20" s="40" t="s">
        <v>70</v>
      </c>
      <c r="G20" s="23" t="s">
        <v>22</v>
      </c>
      <c r="H20" s="35">
        <v>0.36499999999999999</v>
      </c>
      <c r="I20" s="36" t="s">
        <v>35</v>
      </c>
      <c r="J20" s="37">
        <v>462448.2</v>
      </c>
      <c r="K20" s="38">
        <v>369958</v>
      </c>
      <c r="L20" s="31">
        <v>92490.200000000012</v>
      </c>
      <c r="M20" s="32">
        <v>0.8</v>
      </c>
      <c r="N20" s="20">
        <f t="shared" si="4"/>
        <v>369958</v>
      </c>
      <c r="O20" s="6" t="b">
        <f t="shared" si="5"/>
        <v>1</v>
      </c>
      <c r="P20" s="21">
        <f t="shared" si="1"/>
        <v>0.8</v>
      </c>
      <c r="Q20" s="22" t="b">
        <f t="shared" si="2"/>
        <v>1</v>
      </c>
      <c r="R20" s="22" t="b">
        <f t="shared" si="3"/>
        <v>1</v>
      </c>
    </row>
    <row r="21" spans="1:18" ht="33.75" x14ac:dyDescent="0.25">
      <c r="A21" s="11">
        <v>19</v>
      </c>
      <c r="B21" s="24" t="s">
        <v>71</v>
      </c>
      <c r="C21" s="25" t="s">
        <v>19</v>
      </c>
      <c r="D21" s="33" t="s">
        <v>20</v>
      </c>
      <c r="E21" s="23">
        <v>2611</v>
      </c>
      <c r="F21" s="40" t="s">
        <v>72</v>
      </c>
      <c r="G21" s="23" t="s">
        <v>22</v>
      </c>
      <c r="H21" s="35">
        <v>0.24</v>
      </c>
      <c r="I21" s="36" t="s">
        <v>73</v>
      </c>
      <c r="J21" s="37">
        <v>560000</v>
      </c>
      <c r="K21" s="38">
        <v>392000</v>
      </c>
      <c r="L21" s="31">
        <v>168000</v>
      </c>
      <c r="M21" s="32">
        <v>0.7</v>
      </c>
      <c r="N21" s="20">
        <f t="shared" si="4"/>
        <v>392000</v>
      </c>
      <c r="O21" s="6" t="b">
        <f t="shared" si="5"/>
        <v>1</v>
      </c>
      <c r="P21" s="21">
        <f t="shared" si="1"/>
        <v>0.7</v>
      </c>
      <c r="Q21" s="22" t="b">
        <f t="shared" si="2"/>
        <v>1</v>
      </c>
      <c r="R21" s="22" t="b">
        <f t="shared" si="3"/>
        <v>1</v>
      </c>
    </row>
    <row r="22" spans="1:18" ht="22.5" x14ac:dyDescent="0.25">
      <c r="A22" s="23">
        <v>20</v>
      </c>
      <c r="B22" s="24" t="s">
        <v>74</v>
      </c>
      <c r="C22" s="25" t="s">
        <v>19</v>
      </c>
      <c r="D22" s="33" t="s">
        <v>75</v>
      </c>
      <c r="E22" s="23">
        <v>2602</v>
      </c>
      <c r="F22" s="34" t="s">
        <v>76</v>
      </c>
      <c r="G22" s="23" t="s">
        <v>22</v>
      </c>
      <c r="H22" s="35">
        <v>0.745</v>
      </c>
      <c r="I22" s="36" t="s">
        <v>77</v>
      </c>
      <c r="J22" s="37">
        <v>849629.44</v>
      </c>
      <c r="K22" s="38">
        <v>594740</v>
      </c>
      <c r="L22" s="31">
        <v>254889.43999999994</v>
      </c>
      <c r="M22" s="32">
        <v>0.7</v>
      </c>
      <c r="N22" s="20">
        <f t="shared" si="4"/>
        <v>594740</v>
      </c>
      <c r="O22" s="6" t="b">
        <f t="shared" si="5"/>
        <v>1</v>
      </c>
      <c r="P22" s="21">
        <f t="shared" si="1"/>
        <v>0.7</v>
      </c>
      <c r="Q22" s="22" t="b">
        <f t="shared" si="2"/>
        <v>1</v>
      </c>
      <c r="R22" s="22" t="b">
        <f t="shared" si="3"/>
        <v>1</v>
      </c>
    </row>
    <row r="23" spans="1:18" ht="22.5" x14ac:dyDescent="0.25">
      <c r="A23" s="11">
        <v>21</v>
      </c>
      <c r="B23" s="24" t="s">
        <v>78</v>
      </c>
      <c r="C23" s="25" t="s">
        <v>19</v>
      </c>
      <c r="D23" s="33" t="s">
        <v>39</v>
      </c>
      <c r="E23" s="39">
        <v>2612</v>
      </c>
      <c r="F23" s="40" t="s">
        <v>79</v>
      </c>
      <c r="G23" s="23" t="s">
        <v>22</v>
      </c>
      <c r="H23" s="35">
        <v>1.88</v>
      </c>
      <c r="I23" s="36" t="s">
        <v>35</v>
      </c>
      <c r="J23" s="37">
        <v>1427415</v>
      </c>
      <c r="K23" s="30">
        <v>999190</v>
      </c>
      <c r="L23" s="31">
        <v>428225</v>
      </c>
      <c r="M23" s="32">
        <v>0.7</v>
      </c>
      <c r="N23" s="20">
        <f t="shared" si="4"/>
        <v>999190</v>
      </c>
      <c r="O23" s="6" t="b">
        <f t="shared" si="5"/>
        <v>1</v>
      </c>
      <c r="P23" s="21">
        <f t="shared" si="1"/>
        <v>0.7</v>
      </c>
      <c r="Q23" s="22" t="b">
        <f t="shared" si="2"/>
        <v>1</v>
      </c>
      <c r="R23" s="22" t="b">
        <f t="shared" si="3"/>
        <v>1</v>
      </c>
    </row>
    <row r="24" spans="1:18" ht="22.5" x14ac:dyDescent="0.25">
      <c r="A24" s="23">
        <v>22</v>
      </c>
      <c r="B24" s="24" t="s">
        <v>80</v>
      </c>
      <c r="C24" s="25" t="s">
        <v>19</v>
      </c>
      <c r="D24" s="33" t="s">
        <v>39</v>
      </c>
      <c r="E24" s="39">
        <v>2612</v>
      </c>
      <c r="F24" s="40" t="s">
        <v>81</v>
      </c>
      <c r="G24" s="23" t="s">
        <v>22</v>
      </c>
      <c r="H24" s="35">
        <v>1.4750000000000001</v>
      </c>
      <c r="I24" s="36" t="s">
        <v>35</v>
      </c>
      <c r="J24" s="37">
        <v>746360.93</v>
      </c>
      <c r="K24" s="30">
        <v>522452</v>
      </c>
      <c r="L24" s="31">
        <v>223908.93000000005</v>
      </c>
      <c r="M24" s="32">
        <v>0.7</v>
      </c>
      <c r="N24" s="20">
        <f t="shared" si="4"/>
        <v>522452</v>
      </c>
      <c r="O24" s="6" t="b">
        <f t="shared" si="5"/>
        <v>1</v>
      </c>
      <c r="P24" s="21">
        <f t="shared" si="1"/>
        <v>0.7</v>
      </c>
      <c r="Q24" s="22" t="b">
        <f t="shared" si="2"/>
        <v>1</v>
      </c>
      <c r="R24" s="22" t="b">
        <f t="shared" si="3"/>
        <v>1</v>
      </c>
    </row>
    <row r="25" spans="1:18" ht="22.5" x14ac:dyDescent="0.25">
      <c r="A25" s="11">
        <v>23</v>
      </c>
      <c r="B25" s="24" t="s">
        <v>82</v>
      </c>
      <c r="C25" s="25" t="s">
        <v>19</v>
      </c>
      <c r="D25" s="33" t="s">
        <v>83</v>
      </c>
      <c r="E25" s="23">
        <v>2605</v>
      </c>
      <c r="F25" s="40" t="s">
        <v>84</v>
      </c>
      <c r="G25" s="23" t="s">
        <v>22</v>
      </c>
      <c r="H25" s="35">
        <v>1.05</v>
      </c>
      <c r="I25" s="36" t="s">
        <v>77</v>
      </c>
      <c r="J25" s="37">
        <v>1055937.4099999999</v>
      </c>
      <c r="K25" s="38">
        <v>527968</v>
      </c>
      <c r="L25" s="31">
        <v>527969.40999999992</v>
      </c>
      <c r="M25" s="32">
        <v>0.5</v>
      </c>
      <c r="N25" s="20">
        <f t="shared" si="4"/>
        <v>527968</v>
      </c>
      <c r="O25" s="6" t="b">
        <f t="shared" si="5"/>
        <v>1</v>
      </c>
      <c r="P25" s="21">
        <f t="shared" si="1"/>
        <v>0.5</v>
      </c>
      <c r="Q25" s="22" t="b">
        <f t="shared" si="2"/>
        <v>1</v>
      </c>
      <c r="R25" s="22" t="b">
        <f t="shared" si="3"/>
        <v>1</v>
      </c>
    </row>
    <row r="26" spans="1:18" ht="22.5" x14ac:dyDescent="0.25">
      <c r="A26" s="23">
        <v>24</v>
      </c>
      <c r="B26" s="24" t="s">
        <v>85</v>
      </c>
      <c r="C26" s="25" t="s">
        <v>19</v>
      </c>
      <c r="D26" s="33" t="s">
        <v>83</v>
      </c>
      <c r="E26" s="23">
        <v>2605</v>
      </c>
      <c r="F26" s="40" t="s">
        <v>86</v>
      </c>
      <c r="G26" s="23" t="s">
        <v>22</v>
      </c>
      <c r="H26" s="35">
        <v>0.84</v>
      </c>
      <c r="I26" s="36" t="s">
        <v>77</v>
      </c>
      <c r="J26" s="37">
        <v>618777.02</v>
      </c>
      <c r="K26" s="38">
        <v>309388</v>
      </c>
      <c r="L26" s="31">
        <v>309389.02</v>
      </c>
      <c r="M26" s="32">
        <v>0.5</v>
      </c>
      <c r="N26" s="20">
        <f t="shared" si="4"/>
        <v>309388</v>
      </c>
      <c r="O26" s="6" t="b">
        <f t="shared" si="5"/>
        <v>1</v>
      </c>
      <c r="P26" s="21">
        <f t="shared" si="1"/>
        <v>0.5</v>
      </c>
      <c r="Q26" s="22" t="b">
        <f t="shared" si="2"/>
        <v>1</v>
      </c>
      <c r="R26" s="22" t="b">
        <f t="shared" si="3"/>
        <v>1</v>
      </c>
    </row>
    <row r="27" spans="1:18" ht="33.75" x14ac:dyDescent="0.25">
      <c r="A27" s="11">
        <v>25</v>
      </c>
      <c r="B27" s="24" t="s">
        <v>87</v>
      </c>
      <c r="C27" s="25" t="s">
        <v>19</v>
      </c>
      <c r="D27" s="33" t="s">
        <v>45</v>
      </c>
      <c r="E27" s="23">
        <v>2609</v>
      </c>
      <c r="F27" s="40" t="s">
        <v>88</v>
      </c>
      <c r="G27" s="23" t="s">
        <v>22</v>
      </c>
      <c r="H27" s="35">
        <v>0.72299999999999998</v>
      </c>
      <c r="I27" s="36" t="s">
        <v>35</v>
      </c>
      <c r="J27" s="37">
        <v>947190.89</v>
      </c>
      <c r="K27" s="38">
        <v>757752</v>
      </c>
      <c r="L27" s="31">
        <v>189438.89</v>
      </c>
      <c r="M27" s="32">
        <v>0.8</v>
      </c>
      <c r="N27" s="20">
        <f t="shared" si="4"/>
        <v>757752</v>
      </c>
      <c r="O27" s="6" t="b">
        <f t="shared" si="5"/>
        <v>1</v>
      </c>
      <c r="P27" s="21">
        <f t="shared" si="1"/>
        <v>0.8</v>
      </c>
      <c r="Q27" s="22" t="b">
        <f t="shared" si="2"/>
        <v>1</v>
      </c>
      <c r="R27" s="22" t="b">
        <f t="shared" si="3"/>
        <v>1</v>
      </c>
    </row>
    <row r="28" spans="1:18" ht="22.5" x14ac:dyDescent="0.25">
      <c r="A28" s="23">
        <v>26</v>
      </c>
      <c r="B28" s="24" t="s">
        <v>89</v>
      </c>
      <c r="C28" s="25" t="s">
        <v>19</v>
      </c>
      <c r="D28" s="33" t="s">
        <v>83</v>
      </c>
      <c r="E28" s="23">
        <v>2605</v>
      </c>
      <c r="F28" s="40" t="s">
        <v>90</v>
      </c>
      <c r="G28" s="23" t="s">
        <v>22</v>
      </c>
      <c r="H28" s="35">
        <v>0.3</v>
      </c>
      <c r="I28" s="36" t="s">
        <v>77</v>
      </c>
      <c r="J28" s="37">
        <v>607898.41</v>
      </c>
      <c r="K28" s="38">
        <v>303949</v>
      </c>
      <c r="L28" s="31">
        <v>303949.41000000003</v>
      </c>
      <c r="M28" s="32">
        <v>0.5</v>
      </c>
      <c r="N28" s="20">
        <f t="shared" si="4"/>
        <v>303949</v>
      </c>
      <c r="O28" s="6" t="b">
        <f t="shared" si="5"/>
        <v>1</v>
      </c>
      <c r="P28" s="21">
        <f t="shared" si="1"/>
        <v>0.5</v>
      </c>
      <c r="Q28" s="22" t="b">
        <f t="shared" si="2"/>
        <v>1</v>
      </c>
      <c r="R28" s="22" t="b">
        <f t="shared" si="3"/>
        <v>1</v>
      </c>
    </row>
    <row r="29" spans="1:18" ht="22.5" x14ac:dyDescent="0.25">
      <c r="A29" s="11">
        <v>27</v>
      </c>
      <c r="B29" s="24" t="s">
        <v>91</v>
      </c>
      <c r="C29" s="25" t="s">
        <v>19</v>
      </c>
      <c r="D29" s="33" t="s">
        <v>29</v>
      </c>
      <c r="E29" s="23">
        <v>2613</v>
      </c>
      <c r="F29" s="40" t="s">
        <v>92</v>
      </c>
      <c r="G29" s="23" t="s">
        <v>22</v>
      </c>
      <c r="H29" s="35">
        <v>0.2</v>
      </c>
      <c r="I29" s="36" t="s">
        <v>49</v>
      </c>
      <c r="J29" s="37">
        <v>281111.15999999997</v>
      </c>
      <c r="K29" s="38">
        <v>168666</v>
      </c>
      <c r="L29" s="31">
        <v>112445.15999999997</v>
      </c>
      <c r="M29" s="32">
        <v>0.6</v>
      </c>
      <c r="N29" s="20">
        <f t="shared" si="4"/>
        <v>168666</v>
      </c>
      <c r="O29" s="6" t="b">
        <f t="shared" si="5"/>
        <v>1</v>
      </c>
      <c r="P29" s="21">
        <f t="shared" si="1"/>
        <v>0.6</v>
      </c>
      <c r="Q29" s="22" t="b">
        <f t="shared" si="2"/>
        <v>1</v>
      </c>
      <c r="R29" s="22" t="b">
        <f t="shared" si="3"/>
        <v>1</v>
      </c>
    </row>
    <row r="30" spans="1:18" ht="33.75" x14ac:dyDescent="0.25">
      <c r="A30" s="23">
        <v>28</v>
      </c>
      <c r="B30" s="41" t="s">
        <v>93</v>
      </c>
      <c r="C30" s="25" t="s">
        <v>19</v>
      </c>
      <c r="D30" s="42" t="s">
        <v>83</v>
      </c>
      <c r="E30" s="43">
        <v>2605</v>
      </c>
      <c r="F30" s="40" t="s">
        <v>94</v>
      </c>
      <c r="G30" s="23" t="s">
        <v>22</v>
      </c>
      <c r="H30" s="44">
        <v>2.52</v>
      </c>
      <c r="I30" s="45" t="s">
        <v>77</v>
      </c>
      <c r="J30" s="46">
        <v>1624190.4</v>
      </c>
      <c r="K30" s="38">
        <v>812095</v>
      </c>
      <c r="L30" s="47">
        <v>812095.39999999991</v>
      </c>
      <c r="M30" s="48">
        <v>0.5</v>
      </c>
      <c r="N30" s="20">
        <f t="shared" si="4"/>
        <v>812095</v>
      </c>
      <c r="O30" s="6" t="b">
        <f t="shared" si="5"/>
        <v>1</v>
      </c>
      <c r="P30" s="21">
        <f t="shared" si="1"/>
        <v>0.5</v>
      </c>
      <c r="Q30" s="22" t="b">
        <f t="shared" si="2"/>
        <v>1</v>
      </c>
      <c r="R30" s="22" t="b">
        <f t="shared" si="3"/>
        <v>1</v>
      </c>
    </row>
    <row r="31" spans="1:18" ht="22.5" x14ac:dyDescent="0.25">
      <c r="A31" s="49" t="s">
        <v>95</v>
      </c>
      <c r="B31" s="50" t="s">
        <v>96</v>
      </c>
      <c r="C31" s="51" t="s">
        <v>19</v>
      </c>
      <c r="D31" s="52" t="s">
        <v>97</v>
      </c>
      <c r="E31" s="53">
        <v>2601</v>
      </c>
      <c r="F31" s="54" t="s">
        <v>98</v>
      </c>
      <c r="G31" s="55" t="s">
        <v>22</v>
      </c>
      <c r="H31" s="56">
        <v>2.1549999999999998</v>
      </c>
      <c r="I31" s="57" t="s">
        <v>99</v>
      </c>
      <c r="J31" s="58">
        <v>1899413.51</v>
      </c>
      <c r="K31" s="59">
        <f>1139648-986628</f>
        <v>153020</v>
      </c>
      <c r="L31" s="60">
        <f>J31-K31</f>
        <v>1746393.51</v>
      </c>
      <c r="M31" s="61">
        <v>0.6</v>
      </c>
      <c r="N31" s="62">
        <f t="shared" si="4"/>
        <v>153020</v>
      </c>
      <c r="O31" s="6" t="b">
        <f t="shared" si="5"/>
        <v>1</v>
      </c>
      <c r="P31" s="21">
        <f t="shared" si="1"/>
        <v>8.0600000000000005E-2</v>
      </c>
      <c r="Q31" s="22" t="b">
        <f t="shared" si="2"/>
        <v>0</v>
      </c>
      <c r="R31" s="22" t="b">
        <f t="shared" si="3"/>
        <v>1</v>
      </c>
    </row>
    <row r="32" spans="1:18" ht="20.100000000000001" customHeight="1" x14ac:dyDescent="0.25">
      <c r="A32" s="63" t="s">
        <v>100</v>
      </c>
      <c r="B32" s="63"/>
      <c r="C32" s="63"/>
      <c r="D32" s="63"/>
      <c r="E32" s="63"/>
      <c r="F32" s="63"/>
      <c r="G32" s="63"/>
      <c r="H32" s="64">
        <f>SUM(H3:H31)</f>
        <v>32.960999999999999</v>
      </c>
      <c r="I32" s="65" t="s">
        <v>101</v>
      </c>
      <c r="J32" s="66">
        <f>SUM(J3:J31)</f>
        <v>36393451.420000002</v>
      </c>
      <c r="K32" s="66">
        <f>SUM(K3:K31)</f>
        <v>21104292</v>
      </c>
      <c r="L32" s="66">
        <f>SUM(L3:L31)</f>
        <v>15289159.419999998</v>
      </c>
      <c r="M32" s="67" t="s">
        <v>101</v>
      </c>
      <c r="N32" s="68">
        <f>SUM(N3:N31)</f>
        <v>21104292</v>
      </c>
      <c r="O32" s="6" t="b">
        <f t="shared" si="0"/>
        <v>1</v>
      </c>
      <c r="P32" s="21">
        <f t="shared" si="1"/>
        <v>0.57989999999999997</v>
      </c>
      <c r="Q32" s="22" t="s">
        <v>101</v>
      </c>
      <c r="R32" s="22" t="b">
        <f t="shared" si="3"/>
        <v>1</v>
      </c>
    </row>
    <row r="33" spans="1:18" x14ac:dyDescent="0.25">
      <c r="A33" s="69"/>
      <c r="B33" s="69"/>
      <c r="C33" s="69"/>
      <c r="D33" s="69"/>
      <c r="E33" s="69"/>
      <c r="F33" s="69"/>
      <c r="G33" s="69"/>
    </row>
    <row r="34" spans="1:18" x14ac:dyDescent="0.25">
      <c r="A34" s="71" t="s">
        <v>102</v>
      </c>
      <c r="B34" s="72"/>
      <c r="C34" s="72"/>
      <c r="D34" s="72"/>
      <c r="E34" s="72"/>
      <c r="F34" s="72"/>
      <c r="G34" s="72"/>
      <c r="H34" s="73"/>
      <c r="I34" s="73"/>
      <c r="J34" s="74"/>
      <c r="K34" s="73"/>
      <c r="L34" s="73"/>
      <c r="N34" s="73"/>
      <c r="O34" s="6"/>
      <c r="R34" s="22"/>
    </row>
    <row r="35" spans="1:18" ht="21.75" customHeight="1" x14ac:dyDescent="0.25">
      <c r="A35" s="75" t="s">
        <v>103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6"/>
    </row>
    <row r="36" spans="1:18" x14ac:dyDescent="0.25">
      <c r="B36" s="76"/>
      <c r="C36" s="76"/>
      <c r="D36" s="76"/>
      <c r="E36" s="76"/>
      <c r="F36" s="76"/>
      <c r="G36" s="76"/>
      <c r="J36" s="77"/>
    </row>
  </sheetData>
  <mergeCells count="15">
    <mergeCell ref="M1:M2"/>
    <mergeCell ref="A32:G32"/>
    <mergeCell ref="A35:N35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O3:R32">
    <cfRule type="cellIs" dxfId="7" priority="8" operator="equal">
      <formula>FALSE</formula>
    </cfRule>
  </conditionalFormatting>
  <conditionalFormatting sqref="O3:Q32">
    <cfRule type="containsText" dxfId="6" priority="7" operator="containsText" text="fałsz">
      <formula>NOT(ISERROR(SEARCH("fałsz",O3)))</formula>
    </cfRule>
  </conditionalFormatting>
  <conditionalFormatting sqref="R34">
    <cfRule type="cellIs" dxfId="5" priority="6" operator="equal">
      <formula>FALSE</formula>
    </cfRule>
  </conditionalFormatting>
  <conditionalFormatting sqref="R34">
    <cfRule type="cellIs" dxfId="4" priority="5" operator="equal">
      <formula>FALSE</formula>
    </cfRule>
  </conditionalFormatting>
  <conditionalFormatting sqref="B5 B9:B31">
    <cfRule type="expression" dxfId="3" priority="1">
      <formula>#REF!="p"</formula>
    </cfRule>
    <cfRule type="expression" dxfId="2" priority="2">
      <formula>#REF!="k"</formula>
    </cfRule>
    <cfRule type="expression" dxfId="1" priority="3">
      <formula>#REF!="odrzucenie"</formula>
    </cfRule>
    <cfRule type="expression" dxfId="0" priority="4">
      <formula>#REF!="rezygnacja"</formula>
    </cfRule>
  </conditionalFormatting>
  <dataValidations count="2">
    <dataValidation type="list" allowBlank="1" showInputMessage="1" showErrorMessage="1" sqref="G3:G31" xr:uid="{D6798D37-4393-4990-9955-92A37D5FF6B5}">
      <formula1>"R"</formula1>
    </dataValidation>
    <dataValidation type="list" allowBlank="1" showInputMessage="1" showErrorMessage="1" sqref="C3" xr:uid="{0473CF93-F8B9-4917-A548-CD0219952975}">
      <formula1>"N"</formula1>
    </dataValidation>
  </dataValidations>
  <pageMargins left="0.23622047244094491" right="0.23622047244094491" top="0.74803149606299213" bottom="0.74803149606299213" header="0.31496062992125984" footer="0.31496062992125984"/>
  <pageSetup paperSize="9" scale="64" fitToHeight="0" orientation="landscape" horizontalDpi="200" verticalDpi="200" r:id="rId1"/>
  <headerFooter>
    <oddHeader>&amp;LWojewództwo Świętokrzyskie - zadania powiatowe lista podstawowa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pow podst</vt:lpstr>
      <vt:lpstr>'pow podst'!Obszar_wydruku</vt:lpstr>
      <vt:lpstr>'pow podst'!Tytuły_wydruku</vt:lpstr>
    </vt:vector>
  </TitlesOfParts>
  <Company>SUW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Jalosinska, Malgorzata</dc:creator>
  <cp:lastModifiedBy>Jalosinska, Malgorzata</cp:lastModifiedBy>
  <dcterms:created xsi:type="dcterms:W3CDTF">2023-07-21T10:36:52Z</dcterms:created>
  <dcterms:modified xsi:type="dcterms:W3CDTF">2023-07-21T10:37:26Z</dcterms:modified>
</cp:coreProperties>
</file>