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r01\Desktop\Dokumenty na BIP\Lista zmieniona nr 2 A 2023\"/>
    </mc:Choice>
  </mc:AlternateContent>
  <xr:revisionPtr revIDLastSave="0" documentId="8_{6711D6E0-B4C5-4B0A-A2BD-725BA767DC54}" xr6:coauthVersionLast="36" xr6:coauthVersionMax="36" xr10:uidLastSave="{00000000-0000-0000-0000-000000000000}"/>
  <bookViews>
    <workbookView xWindow="0" yWindow="0" windowWidth="28800" windowHeight="12225" xr2:uid="{0DAC28AC-2263-4B9C-A224-A39B2C7CDDC0}"/>
  </bookViews>
  <sheets>
    <sheet name="gm rez" sheetId="1" r:id="rId1"/>
  </sheets>
  <definedNames>
    <definedName name="_xlnm._FilterDatabase" localSheetId="0" hidden="1">'gm rez'!$D$1:$D$61</definedName>
    <definedName name="_xlnm.Print_Area" localSheetId="0">'gm rez'!$A$1:$X$60</definedName>
    <definedName name="_xlnm.Print_Titles" localSheetId="0">'gm rez'!$1:$2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54" i="1" l="1"/>
  <c r="W54" i="1"/>
  <c r="V54" i="1"/>
  <c r="U54" i="1"/>
  <c r="T54" i="1"/>
  <c r="S54" i="1"/>
  <c r="R54" i="1"/>
  <c r="Q54" i="1"/>
  <c r="P54" i="1"/>
  <c r="O54" i="1"/>
  <c r="M54" i="1"/>
  <c r="L54" i="1"/>
  <c r="AB54" i="1" s="1"/>
  <c r="K54" i="1"/>
  <c r="I54" i="1"/>
  <c r="X53" i="1"/>
  <c r="W53" i="1"/>
  <c r="V53" i="1"/>
  <c r="U53" i="1"/>
  <c r="T53" i="1"/>
  <c r="R53" i="1"/>
  <c r="Q53" i="1"/>
  <c r="P53" i="1"/>
  <c r="O53" i="1"/>
  <c r="K53" i="1"/>
  <c r="I53" i="1"/>
  <c r="X52" i="1"/>
  <c r="W52" i="1"/>
  <c r="V52" i="1"/>
  <c r="U52" i="1"/>
  <c r="T52" i="1"/>
  <c r="R52" i="1"/>
  <c r="Q52" i="1"/>
  <c r="P52" i="1"/>
  <c r="O52" i="1"/>
  <c r="L52" i="1"/>
  <c r="K52" i="1"/>
  <c r="I52" i="1"/>
  <c r="AB51" i="1"/>
  <c r="AA51" i="1"/>
  <c r="Z51" i="1"/>
  <c r="Y51" i="1"/>
  <c r="S51" i="1"/>
  <c r="M51" i="1"/>
  <c r="AB50" i="1"/>
  <c r="AA50" i="1"/>
  <c r="Z50" i="1"/>
  <c r="Y50" i="1"/>
  <c r="S50" i="1"/>
  <c r="M50" i="1"/>
  <c r="AB49" i="1"/>
  <c r="AA49" i="1"/>
  <c r="Z49" i="1"/>
  <c r="Y49" i="1"/>
  <c r="S49" i="1"/>
  <c r="M49" i="1"/>
  <c r="AB48" i="1"/>
  <c r="AA48" i="1"/>
  <c r="Z48" i="1"/>
  <c r="Y48" i="1"/>
  <c r="S48" i="1"/>
  <c r="M48" i="1"/>
  <c r="L47" i="1"/>
  <c r="AB46" i="1"/>
  <c r="Z46" i="1"/>
  <c r="AA46" i="1" s="1"/>
  <c r="Y46" i="1"/>
  <c r="AB45" i="1"/>
  <c r="Z45" i="1"/>
  <c r="AA45" i="1" s="1"/>
  <c r="Y45" i="1"/>
  <c r="AB44" i="1"/>
  <c r="Z44" i="1"/>
  <c r="AA44" i="1" s="1"/>
  <c r="Y44" i="1"/>
  <c r="AB43" i="1"/>
  <c r="Z43" i="1"/>
  <c r="AA43" i="1" s="1"/>
  <c r="Y43" i="1"/>
  <c r="AB42" i="1"/>
  <c r="Z42" i="1"/>
  <c r="AA42" i="1" s="1"/>
  <c r="Y42" i="1"/>
  <c r="AB41" i="1"/>
  <c r="Z41" i="1"/>
  <c r="AA41" i="1" s="1"/>
  <c r="S41" i="1"/>
  <c r="Y41" i="1" s="1"/>
  <c r="M41" i="1"/>
  <c r="AB40" i="1"/>
  <c r="Z40" i="1"/>
  <c r="AA40" i="1" s="1"/>
  <c r="Y40" i="1"/>
  <c r="AB39" i="1"/>
  <c r="Z39" i="1"/>
  <c r="AA39" i="1" s="1"/>
  <c r="Y39" i="1"/>
  <c r="AB38" i="1"/>
  <c r="Z38" i="1"/>
  <c r="AA38" i="1" s="1"/>
  <c r="Y38" i="1"/>
  <c r="AB37" i="1"/>
  <c r="Z37" i="1"/>
  <c r="AA37" i="1" s="1"/>
  <c r="Y37" i="1"/>
  <c r="AB36" i="1"/>
  <c r="Z36" i="1"/>
  <c r="AA36" i="1" s="1"/>
  <c r="Y36" i="1"/>
  <c r="AB35" i="1"/>
  <c r="Z35" i="1"/>
  <c r="AA35" i="1" s="1"/>
  <c r="Y35" i="1"/>
  <c r="AB34" i="1"/>
  <c r="Z34" i="1"/>
  <c r="AA34" i="1" s="1"/>
  <c r="Y34" i="1"/>
  <c r="AB33" i="1"/>
  <c r="Z33" i="1"/>
  <c r="AA33" i="1" s="1"/>
  <c r="Y33" i="1"/>
  <c r="AB32" i="1"/>
  <c r="Z32" i="1"/>
  <c r="AA32" i="1" s="1"/>
  <c r="S32" i="1"/>
  <c r="Y32" i="1" s="1"/>
  <c r="M32" i="1"/>
  <c r="AB31" i="1"/>
  <c r="Z31" i="1"/>
  <c r="AA31" i="1" s="1"/>
  <c r="Y31" i="1"/>
  <c r="AB30" i="1"/>
  <c r="Z30" i="1"/>
  <c r="AA30" i="1" s="1"/>
  <c r="Y30" i="1"/>
  <c r="AB29" i="1"/>
  <c r="Z29" i="1"/>
  <c r="AA29" i="1" s="1"/>
  <c r="Y29" i="1"/>
  <c r="AB28" i="1"/>
  <c r="Z28" i="1"/>
  <c r="AA28" i="1" s="1"/>
  <c r="Y28" i="1"/>
  <c r="AB27" i="1"/>
  <c r="Z27" i="1"/>
  <c r="AA27" i="1" s="1"/>
  <c r="Y27" i="1"/>
  <c r="AB26" i="1"/>
  <c r="Z26" i="1"/>
  <c r="AA26" i="1" s="1"/>
  <c r="Y26" i="1"/>
  <c r="AB25" i="1"/>
  <c r="Z25" i="1"/>
  <c r="AA25" i="1" s="1"/>
  <c r="Y25" i="1"/>
  <c r="AB24" i="1"/>
  <c r="Z24" i="1"/>
  <c r="AA24" i="1" s="1"/>
  <c r="Y24" i="1"/>
  <c r="AB23" i="1"/>
  <c r="Z23" i="1"/>
  <c r="AA23" i="1" s="1"/>
  <c r="Y23" i="1"/>
  <c r="AB22" i="1"/>
  <c r="Z22" i="1"/>
  <c r="AA22" i="1" s="1"/>
  <c r="Y22" i="1"/>
  <c r="AB21" i="1"/>
  <c r="Z21" i="1"/>
  <c r="AA21" i="1" s="1"/>
  <c r="S21" i="1"/>
  <c r="Y21" i="1" s="1"/>
  <c r="M21" i="1"/>
  <c r="AB20" i="1"/>
  <c r="Z20" i="1"/>
  <c r="AA20" i="1" s="1"/>
  <c r="Y20" i="1"/>
  <c r="AB19" i="1"/>
  <c r="Z19" i="1"/>
  <c r="AA19" i="1" s="1"/>
  <c r="Y19" i="1"/>
  <c r="AB18" i="1"/>
  <c r="Z18" i="1"/>
  <c r="AA18" i="1" s="1"/>
  <c r="S18" i="1"/>
  <c r="Y18" i="1" s="1"/>
  <c r="AB17" i="1"/>
  <c r="Z17" i="1"/>
  <c r="AA17" i="1" s="1"/>
  <c r="Y17" i="1"/>
  <c r="AB16" i="1"/>
  <c r="AA16" i="1"/>
  <c r="Z16" i="1"/>
  <c r="Y16" i="1"/>
  <c r="AB15" i="1"/>
  <c r="AA15" i="1"/>
  <c r="Z15" i="1"/>
  <c r="Y15" i="1"/>
  <c r="S15" i="1"/>
  <c r="AB14" i="1"/>
  <c r="Z14" i="1"/>
  <c r="AA14" i="1" s="1"/>
  <c r="S14" i="1"/>
  <c r="Y14" i="1" s="1"/>
  <c r="AB13" i="1"/>
  <c r="Z13" i="1"/>
  <c r="AA13" i="1" s="1"/>
  <c r="Y13" i="1"/>
  <c r="AB12" i="1"/>
  <c r="AA12" i="1"/>
  <c r="Z12" i="1"/>
  <c r="Y12" i="1"/>
  <c r="AB11" i="1"/>
  <c r="AA11" i="1"/>
  <c r="Z11" i="1"/>
  <c r="Y11" i="1"/>
  <c r="AB10" i="1"/>
  <c r="Z10" i="1"/>
  <c r="AA10" i="1" s="1"/>
  <c r="Y10" i="1"/>
  <c r="S10" i="1"/>
  <c r="AB9" i="1"/>
  <c r="Z9" i="1"/>
  <c r="AA9" i="1" s="1"/>
  <c r="S9" i="1"/>
  <c r="Y9" i="1" s="1"/>
  <c r="AB8" i="1"/>
  <c r="AA8" i="1"/>
  <c r="Z8" i="1"/>
  <c r="S8" i="1"/>
  <c r="AB7" i="1"/>
  <c r="Z7" i="1"/>
  <c r="AA7" i="1" s="1"/>
  <c r="Y7" i="1"/>
  <c r="AB6" i="1"/>
  <c r="Z6" i="1"/>
  <c r="AA6" i="1" s="1"/>
  <c r="Y6" i="1"/>
  <c r="AB5" i="1"/>
  <c r="Z5" i="1"/>
  <c r="AA5" i="1" s="1"/>
  <c r="Y5" i="1"/>
  <c r="AB4" i="1"/>
  <c r="Z4" i="1"/>
  <c r="AA4" i="1" s="1"/>
  <c r="Y4" i="1"/>
  <c r="AB3" i="1"/>
  <c r="Z3" i="1"/>
  <c r="AA3" i="1" s="1"/>
  <c r="Y3" i="1"/>
  <c r="M53" i="1" l="1"/>
  <c r="AB47" i="1"/>
  <c r="AB52" i="1"/>
  <c r="S53" i="1"/>
  <c r="Y8" i="1"/>
  <c r="M47" i="1"/>
  <c r="S47" i="1"/>
  <c r="Y47" i="1" s="1"/>
  <c r="S52" i="1"/>
  <c r="Y52" i="1"/>
  <c r="L53" i="1"/>
  <c r="Y54" i="1"/>
  <c r="Z47" i="1"/>
  <c r="AA47" i="1" s="1"/>
  <c r="M52" i="1"/>
  <c r="Z52" i="1"/>
  <c r="AA52" i="1" s="1"/>
  <c r="Z54" i="1"/>
  <c r="AA54" i="1" s="1"/>
  <c r="AB53" i="1" l="1"/>
  <c r="Z53" i="1"/>
  <c r="AA53" i="1" s="1"/>
  <c r="Y53" i="1"/>
</calcChain>
</file>

<file path=xl/sharedStrings.xml><?xml version="1.0" encoding="utf-8"?>
<sst xmlns="http://schemas.openxmlformats.org/spreadsheetml/2006/main" count="376" uniqueCount="190">
  <si>
    <t>L.p.</t>
  </si>
  <si>
    <t>Nr ewid.</t>
  </si>
  <si>
    <t>Zadanie nowe/wieloletnie [N/W]</t>
  </si>
  <si>
    <t>Jednostka Samorządu Terytorialnego</t>
  </si>
  <si>
    <t>TERC</t>
  </si>
  <si>
    <t>Powiat</t>
  </si>
  <si>
    <t>Nazwa zadania</t>
  </si>
  <si>
    <t>Rodzaj zadania</t>
  </si>
  <si>
    <t>Długość odcinka (w km)</t>
  </si>
  <si>
    <r>
      <t>Okres realizacji zadania</t>
    </r>
    <r>
      <rPr>
        <b/>
        <vertAlign val="superscript"/>
        <sz val="8"/>
        <color indexed="8"/>
        <rFont val="Arial"/>
        <family val="2"/>
        <charset val="238"/>
      </rPr>
      <t/>
    </r>
  </si>
  <si>
    <t>Ogółem wartość projektu  (w zł)</t>
  </si>
  <si>
    <t>Wnioskowana kwota dofinansowania (w zł)</t>
  </si>
  <si>
    <t>Deklarowana kwota środków własnych (w zł)</t>
  </si>
  <si>
    <t>% dofinansowania</t>
  </si>
  <si>
    <t>Kwota dofinansowania w podziale na lata</t>
  </si>
  <si>
    <t>207/A/2023</t>
  </si>
  <si>
    <t>W</t>
  </si>
  <si>
    <t>Gmina Górno</t>
  </si>
  <si>
    <t>kielecki</t>
  </si>
  <si>
    <t xml:space="preserve">Budowa drogi do hydroforni w Leszczynach i odcinka w stronę cmentarza, oznaczonej w miejscowym planie zagospodarowania przestrzennego symbolami 2KDD, 3KDD i 5KDD </t>
  </si>
  <si>
    <t>B</t>
  </si>
  <si>
    <t>01.2023 10.2025</t>
  </si>
  <si>
    <t>2/A/2023</t>
  </si>
  <si>
    <t>N</t>
  </si>
  <si>
    <t>Gmina Łopuszno</t>
  </si>
  <si>
    <t>Przebudowa drogi wewnętrznej w Gnieździskach dz. nr ewid. 583 na długości 619 mb</t>
  </si>
  <si>
    <t>P</t>
  </si>
  <si>
    <t>03.2023 11.2023</t>
  </si>
  <si>
    <t>204/A/2023</t>
  </si>
  <si>
    <t>Gmina Lipnik</t>
  </si>
  <si>
    <t>opatowski</t>
  </si>
  <si>
    <t>Przebudowa drogi gminnej nr 337048T Włostów 4 na odcinku 520 mb od km 0+000 do km 0+520</t>
  </si>
  <si>
    <t>05.2023 10.2023</t>
  </si>
  <si>
    <t>170/A/2023</t>
  </si>
  <si>
    <t>Gmina Suchedniów</t>
  </si>
  <si>
    <t>skarżyski</t>
  </si>
  <si>
    <t>Remont dróg gminnych ul. Nowej i ul. Suchyni</t>
  </si>
  <si>
    <t>R</t>
  </si>
  <si>
    <t>01.2023 12.2023</t>
  </si>
  <si>
    <t>76/A/2023</t>
  </si>
  <si>
    <t>Gmina Kunów</t>
  </si>
  <si>
    <t>ostrowiecki</t>
  </si>
  <si>
    <t>Przebudowa drogi gminnej nr 336029T Boksycka - do dr. Kunów - Ostrowiec Św.</t>
  </si>
  <si>
    <t>186/A/2023</t>
  </si>
  <si>
    <t>Gmina Morawica</t>
  </si>
  <si>
    <t>Przebudowa ul. Nad Nidą w miejscowości Kuby Młyny</t>
  </si>
  <si>
    <t>188/A/2023</t>
  </si>
  <si>
    <t>Przebudowa ul. Magnoliowej w miejscowości Bilcza</t>
  </si>
  <si>
    <t>124/A/2023
rezygnacja
z realizacji zadania</t>
  </si>
  <si>
    <t>Gmina Sadowie</t>
  </si>
  <si>
    <t>Remont drogi gminnej Nr 372043T Michałów - Truskolasy o dł. 570 mb od km 0+000 do 0+570; Remont drogi gminnej Nr 372011T Biskupice - Bukowiany o dł. 595 mb od km 1+908 do km 2+503</t>
  </si>
  <si>
    <t>04.2023 10.2023</t>
  </si>
  <si>
    <t/>
  </si>
  <si>
    <t>91/A/2023</t>
  </si>
  <si>
    <t>Gmina Ostrowiec Świętokrzyski</t>
  </si>
  <si>
    <t>Remont dróg gminnych: nr 302038T - ul. Śliskiej, nr 302029T - ul. Różanej oraz odcinka drogi nr 302023T - ul. Niskiej w Ostrowcu Świętokrzyskim</t>
  </si>
  <si>
    <t>06.2023 05.2024</t>
  </si>
  <si>
    <t>224/A/2023</t>
  </si>
  <si>
    <t>Gmina Staszów</t>
  </si>
  <si>
    <t>staszowski</t>
  </si>
  <si>
    <t>Budowa ulic wraz z infrastrukturą towarzyszącą na Osiedlu Małopolskie w Staszowie III etap</t>
  </si>
  <si>
    <t>05.2023 04.2024</t>
  </si>
  <si>
    <t>29/A/2023</t>
  </si>
  <si>
    <t>Gmina Busko-Zdrój</t>
  </si>
  <si>
    <t>buski</t>
  </si>
  <si>
    <t>Rozbudowa ul. Ogrodowej nr 314097T w Busku-Zdroju wraz z budową niezbędnej infrastruktury technicznej</t>
  </si>
  <si>
    <t>10.2023 10.2025</t>
  </si>
  <si>
    <t>57/A/2023</t>
  </si>
  <si>
    <t>Gmina Bodzechów</t>
  </si>
  <si>
    <t>Remont 3 odcinków dróg gminnych tj. ul. Szkolnej, ul. Polnej i ul. Marcinówka w miejscowości Bodzechów</t>
  </si>
  <si>
    <t>03.2023 10.2023</t>
  </si>
  <si>
    <t>212/A/2023</t>
  </si>
  <si>
    <t>Gmina Zawichost</t>
  </si>
  <si>
    <t>sandomierski</t>
  </si>
  <si>
    <t>Przebudowa drogi gminnej nr 401001T ulica Górki w Zawichoście na odcinku od km 0+014 do km 1+011</t>
  </si>
  <si>
    <t>03.2023 12.2023</t>
  </si>
  <si>
    <t>75/A/2023</t>
  </si>
  <si>
    <t>Gmina Jędrzejów</t>
  </si>
  <si>
    <t>jędrzejowski</t>
  </si>
  <si>
    <t>Przebudowa drogi gminnej w miejscowości Podzagaje</t>
  </si>
  <si>
    <t>07.2023 10.2023</t>
  </si>
  <si>
    <t>206/A/2023</t>
  </si>
  <si>
    <t>Budowa drogi gminnej nr 325043T Wola Jachowa - Górno Parcele - Krajno Parcele - Krajno Drugie w miejscowości Krajno Parcele i Górno Parcele</t>
  </si>
  <si>
    <t>50/A/2023</t>
  </si>
  <si>
    <t>Gmina Bodzentyn</t>
  </si>
  <si>
    <t>Budowa ul. Jodłowej w Świętej Katarzynie, gm. Bodzentyn - etap I</t>
  </si>
  <si>
    <t>210/A/2023</t>
  </si>
  <si>
    <t>Gmina Obrazów</t>
  </si>
  <si>
    <t>Remont drogi Nr 002460T Zdanów - Kleczanów od km 0+000 do km 0+441</t>
  </si>
  <si>
    <t>04.2023 08.2023</t>
  </si>
  <si>
    <t>215/A/2023</t>
  </si>
  <si>
    <t>Gmina Klimontów</t>
  </si>
  <si>
    <t>Przebudowa drogi gminnej nr 331017T Nawodzice przez wieś od km 0+000 do km 0+341</t>
  </si>
  <si>
    <t>02.2023 10.2023</t>
  </si>
  <si>
    <t>145/A/2023</t>
  </si>
  <si>
    <t>Gmina Chmielnik</t>
  </si>
  <si>
    <t>Przebudowa drogi gminnej Zrecze Duże - Zrecze Małe od km 0+004 do km 0+344</t>
  </si>
  <si>
    <t>156/A/2023</t>
  </si>
  <si>
    <t>Gmina Strawczyn</t>
  </si>
  <si>
    <t>Przebudowa drogi wewnętrznej w miejscowości Korczyn - Kopaniny, Gmina Strawczyn</t>
  </si>
  <si>
    <t>18/A/2023</t>
  </si>
  <si>
    <t>Gmina Zagnańsk</t>
  </si>
  <si>
    <t>Budowa drogi gminnej ul. Laskowa, gmina Zagnańsk</t>
  </si>
  <si>
    <t>01.2023 11.2024</t>
  </si>
  <si>
    <t>19/A/2023</t>
  </si>
  <si>
    <t>Budowa drogi gminnej w msc. Jaworze, gm. Zagnańsk</t>
  </si>
  <si>
    <t>94/A/2023</t>
  </si>
  <si>
    <t>Rozbudowa odcinków dróg gminnych: nr 302018T - ul. Leśnej, nr 302131T - ul. Malinowej, nr 302099T - ul. Jarzębinowej w Ostrowcu Świętokrzyskim</t>
  </si>
  <si>
    <t>09.2023 08.2027</t>
  </si>
  <si>
    <t>5/A/2023</t>
  </si>
  <si>
    <t>Gmina Baćkowice</t>
  </si>
  <si>
    <t>Remont drogi gminnej nr 305023T dr. kr. nr 74 - Oziębłów w km od 0+000 do km 1+142</t>
  </si>
  <si>
    <t>05.2023 12.2023</t>
  </si>
  <si>
    <t>208/A/2023</t>
  </si>
  <si>
    <t>Budowa dróg w miejscowości Radlin oznaczonych w MPZP symbolem 1.KDL.5 (wzdłuż działki nr ewid. 445/1) oraz symbolem 1.KDD.14 (wzdłuż działki nr ewid. 1770)</t>
  </si>
  <si>
    <t>02.2023 10.2025</t>
  </si>
  <si>
    <t>158/A/2023</t>
  </si>
  <si>
    <t>Gmina Starachowice</t>
  </si>
  <si>
    <t>starachowicki</t>
  </si>
  <si>
    <t>Budowa odcinka ul. Wiosennej w Starachowicach wraz z przebudową sieci kanalizacji deszczowej i budową oświetlenia ulicznego</t>
  </si>
  <si>
    <t>09.2023 08.2025</t>
  </si>
  <si>
    <t>58/A/2023</t>
  </si>
  <si>
    <t xml:space="preserve">Rozbudowa drogi gminnej w miejscowości Szewna - ulica Wakacyjna nr 310012T wraz z budową niezbędnej infrastruktury </t>
  </si>
  <si>
    <t>03.2023 10.2024</t>
  </si>
  <si>
    <t>214/A/2023</t>
  </si>
  <si>
    <t>Rozbudowa drogi gminnej nr 331093T Olbierzowice - Pełczyce w miejscowości Olbierzowice</t>
  </si>
  <si>
    <t>04.2023 12.2024</t>
  </si>
  <si>
    <t>20/A/2023</t>
  </si>
  <si>
    <t>Budowa drogi w msc. Zachełmie, ul. Chełmowa w Gminie Zagnańsk</t>
  </si>
  <si>
    <t>165/A/2023
rezygnacja
z realizacji zadania</t>
  </si>
  <si>
    <t xml:space="preserve">Remont drogi gminnej nr 304241T ul. Zakładowej od km 0+000 do km 0+443 w Starachowicach </t>
  </si>
  <si>
    <t>10.2023 09.2024</t>
  </si>
  <si>
    <t>155/A/2023</t>
  </si>
  <si>
    <t>Remont drogi gminnej ul. Klonowej w msc. Chełmce, Gmina Strawczyn</t>
  </si>
  <si>
    <t>122/A/2023</t>
  </si>
  <si>
    <t>Gmina Nowa Słupia</t>
  </si>
  <si>
    <t>Przebudowa drogi wewnętrznej ulicy Ogrodowej w miejscowości Nowa Słupia</t>
  </si>
  <si>
    <t>84/A/2023</t>
  </si>
  <si>
    <t>Gmina Smyków</t>
  </si>
  <si>
    <t>konecki</t>
  </si>
  <si>
    <t>Przebudowa drogi gminnej nr 382019T w miejscowości Piaski Królewieckie</t>
  </si>
  <si>
    <t>27/A/2023</t>
  </si>
  <si>
    <t>Przebudowa ul. Langiewicza nr 314085T w Busku-Zdroju</t>
  </si>
  <si>
    <t>09.2023 08.2024</t>
  </si>
  <si>
    <t>154/A/2023
rezygnacja
z realizacji zadania</t>
  </si>
  <si>
    <t>Remont drogi gminnej nr 388010T w msc. Niedźwiedź - Zaskale, Gmina Strawczyn</t>
  </si>
  <si>
    <t>103/A/2023</t>
  </si>
  <si>
    <t>Gmina Pawłów</t>
  </si>
  <si>
    <t>Przebudowa drogi gminnej nr 362023T Chybice - Nieczulice - etap II oraz Przebudowa drogi wewnętrznej w miejscowości Tarczek</t>
  </si>
  <si>
    <t>6/A/2023</t>
  </si>
  <si>
    <t>Remont drogi gminnej nr 305004T Piórków Zajesienie - Wszachów Krowiniec w km od 0+000 do km 0+874</t>
  </si>
  <si>
    <t>56/A/2023</t>
  </si>
  <si>
    <t>Remont drogi gminnej nr 310036T - ul. Szerokiej w miejscowości Bodzechów</t>
  </si>
  <si>
    <t>168/A/2023
rezygnacja
z realizacji zadania</t>
  </si>
  <si>
    <t>Remont nawierzchni jezdni, chodników i zatok postojowych na ul. Górnej w Starachowicach</t>
  </si>
  <si>
    <t>152/A/2023
rezygnacja
z realizacji zadania</t>
  </si>
  <si>
    <t>Remont drogi gminnej nr 388130T ul. Leśna w msc. Strawczyn</t>
  </si>
  <si>
    <t>218/A/2023</t>
  </si>
  <si>
    <t>Gmina Szydłów</t>
  </si>
  <si>
    <t>Przebudowa drogi na dz. nr ew. 223/2 w miejscowości Grabki Duże od km 0+000 do km 0+290</t>
  </si>
  <si>
    <t>04.2023 09.2023</t>
  </si>
  <si>
    <t>142/A/2023</t>
  </si>
  <si>
    <t>Gmina Piekoszów</t>
  </si>
  <si>
    <t>Przebudowa dróg wewnętrznych - ul. Kasztelańska, Królewska w Piekoszowie</t>
  </si>
  <si>
    <t>217/A/2023
rezygnacja
z realizacji zadania</t>
  </si>
  <si>
    <t>Remont drogi gminnej nr 390033T Szydłów, ul. Targowa od km 0+000 do km 0+130</t>
  </si>
  <si>
    <t>93/A/2023</t>
  </si>
  <si>
    <t>Budowa i rozbudowa publicznej drogi gminnej - ul. Północnej na odcinku od skrzyżowania z ul. Las Rzeczki do skrzyżowania z ul. Iłżecką w Ostrowcu Świętokrzyskim</t>
  </si>
  <si>
    <t>90/A/2023</t>
  </si>
  <si>
    <t>Przebudowa odcinków dróg gminnych: nr 302036T - ul. Szkolnej, nr 302191T - ul. Spółdzielczej oraz nr 302054T - ul. Browarnej w Ostrowcu Świętokrzyskim</t>
  </si>
  <si>
    <t>34/A/2023
rezygnacja
z realizacji zadania</t>
  </si>
  <si>
    <t>Gmina Waśniów</t>
  </si>
  <si>
    <t>Remont drogi nr 393027T w miejscowości Czażów na długości 1130 mb w km od 0+000 do 1+130</t>
  </si>
  <si>
    <t>02.2023 09.2023</t>
  </si>
  <si>
    <t>33/A/2023
rezygnacja
z realizacji zadania</t>
  </si>
  <si>
    <t>Remont drogi nr 393029T w msc. Milejowice na długości 1125 mb w km od 0+000 do 1+125</t>
  </si>
  <si>
    <t>1/A/2023</t>
  </si>
  <si>
    <t>Remont drogi gminnej nr 001631T w msc. Fanisławice dł. 902,00 mb (nowy numer drogi 341052T)</t>
  </si>
  <si>
    <t>96/A/2023</t>
  </si>
  <si>
    <t>Gmina Pińczów</t>
  </si>
  <si>
    <t>pińczowski</t>
  </si>
  <si>
    <t>Remont odcinka drogi gminnej nr 365075T Młodzawy Małe -Mozgawa</t>
  </si>
  <si>
    <t>RAZEM, z tego:</t>
  </si>
  <si>
    <t>x</t>
  </si>
  <si>
    <t>nowe zadania jednoroczne</t>
  </si>
  <si>
    <t>nowe zadania wieloletnie</t>
  </si>
  <si>
    <t>B - budowa (rozbudowa), P - przebudowa, R - remont</t>
  </si>
  <si>
    <t>kolorem czerwonym oznaczono zadania wieloletnie</t>
  </si>
  <si>
    <t>N - zadanie nowe, W - nowe zadanie wieloletnie</t>
  </si>
  <si>
    <t>* Kwota dofinansowania zmniejszona do limitu dostępnych środków Rządowego Funduszu Rozwoju Dróg; zwiększenie dofinansowania możliwe w przypadku wystąpienia oszczędności. W przypadku braku oszczędności w Funduszu, realizacja zadania będzie wymagała zabezpieczenia wkładu własnego wnioskodawcy w większej wysokości.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</si>
</sst>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"/>
    <numFmt numFmtId="165" formatCode="0.000"/>
    <numFmt numFmtId="166" formatCode="_-* #,##0.00_-;\-* #,##0.00_-;_-* &quot;-&quot;??_-;_-@_-"/>
    <numFmt numFmtId="167" formatCode="#,##0.00_ ;\-#,##0.00\ "/>
    <numFmt numFmtId="168" formatCode="#,##0.000"/>
  </numFmts>
  <fonts count="1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8"/>
      <color rgb="FF000000"/>
      <name val="Arial"/>
      <family val="2"/>
      <charset val="238"/>
    </font>
    <font>
      <b/>
      <vertAlign val="superscript"/>
      <sz val="8"/>
      <color indexed="8"/>
      <name val="Arial"/>
      <family val="2"/>
      <charset val="238"/>
    </font>
    <font>
      <sz val="8"/>
      <color rgb="FFFF0000"/>
      <name val="Arial"/>
      <family val="2"/>
      <charset val="238"/>
    </font>
    <font>
      <b/>
      <sz val="8"/>
      <color rgb="FFFF000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1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charset val="238"/>
      <scheme val="minor"/>
    </font>
    <font>
      <sz val="8"/>
      <color theme="7"/>
      <name val="Arial"/>
      <family val="2"/>
      <charset val="238"/>
    </font>
    <font>
      <sz val="8"/>
      <color theme="5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/>
  </cellStyleXfs>
  <cellXfs count="103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0" fillId="2" borderId="0" xfId="0" applyFill="1" applyAlignment="1">
      <alignment vertical="center"/>
    </xf>
    <xf numFmtId="9" fontId="0" fillId="2" borderId="0" xfId="2" applyFont="1" applyFill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3" fontId="5" fillId="3" borderId="1" xfId="0" applyNumberFormat="1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 wrapText="1"/>
    </xf>
    <xf numFmtId="4" fontId="5" fillId="3" borderId="4" xfId="0" applyNumberFormat="1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164" fontId="5" fillId="3" borderId="4" xfId="0" applyNumberFormat="1" applyFont="1" applyFill="1" applyBorder="1" applyAlignment="1">
      <alignment horizontal="center" vertical="center" wrapText="1"/>
    </xf>
    <xf numFmtId="4" fontId="5" fillId="3" borderId="5" xfId="0" applyNumberFormat="1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/>
    </xf>
    <xf numFmtId="165" fontId="5" fillId="4" borderId="5" xfId="0" applyNumberFormat="1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 wrapText="1"/>
    </xf>
    <xf numFmtId="4" fontId="6" fillId="3" borderId="5" xfId="0" applyNumberFormat="1" applyFont="1" applyFill="1" applyBorder="1" applyAlignment="1">
      <alignment horizontal="right" vertical="center" wrapText="1"/>
    </xf>
    <xf numFmtId="4" fontId="6" fillId="3" borderId="6" xfId="0" applyNumberFormat="1" applyFont="1" applyFill="1" applyBorder="1" applyAlignment="1">
      <alignment vertical="center"/>
    </xf>
    <xf numFmtId="4" fontId="6" fillId="3" borderId="1" xfId="0" applyNumberFormat="1" applyFont="1" applyFill="1" applyBorder="1" applyAlignment="1">
      <alignment vertical="center" wrapText="1"/>
    </xf>
    <xf numFmtId="9" fontId="5" fillId="3" borderId="1" xfId="0" applyNumberFormat="1" applyFont="1" applyFill="1" applyBorder="1" applyAlignment="1">
      <alignment horizontal="center" vertical="center"/>
    </xf>
    <xf numFmtId="4" fontId="5" fillId="3" borderId="6" xfId="0" applyNumberFormat="1" applyFont="1" applyFill="1" applyBorder="1" applyAlignment="1">
      <alignment vertical="center"/>
    </xf>
    <xf numFmtId="167" fontId="5" fillId="3" borderId="6" xfId="1" applyNumberFormat="1" applyFont="1" applyFill="1" applyBorder="1" applyAlignment="1">
      <alignment horizontal="right" vertical="center"/>
    </xf>
    <xf numFmtId="4" fontId="5" fillId="3" borderId="1" xfId="0" applyNumberFormat="1" applyFont="1" applyFill="1" applyBorder="1" applyAlignment="1">
      <alignment vertical="center" wrapText="1"/>
    </xf>
    <xf numFmtId="0" fontId="2" fillId="2" borderId="0" xfId="0" applyFont="1" applyFill="1" applyAlignment="1">
      <alignment vertical="center"/>
    </xf>
    <xf numFmtId="9" fontId="2" fillId="2" borderId="0" xfId="2" applyFont="1" applyFill="1" applyAlignment="1">
      <alignment vertical="center"/>
    </xf>
    <xf numFmtId="0" fontId="7" fillId="3" borderId="1" xfId="0" applyFont="1" applyFill="1" applyBorder="1" applyAlignment="1">
      <alignment horizontal="center" vertical="center" wrapText="1"/>
    </xf>
    <xf numFmtId="3" fontId="7" fillId="4" borderId="1" xfId="0" applyNumberFormat="1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 wrapText="1"/>
    </xf>
    <xf numFmtId="4" fontId="7" fillId="3" borderId="4" xfId="0" applyNumberFormat="1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164" fontId="7" fillId="3" borderId="4" xfId="0" applyNumberFormat="1" applyFont="1" applyFill="1" applyBorder="1" applyAlignment="1">
      <alignment horizontal="center" vertical="center" wrapText="1"/>
    </xf>
    <xf numFmtId="4" fontId="7" fillId="3" borderId="5" xfId="0" applyNumberFormat="1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/>
    </xf>
    <xf numFmtId="165" fontId="7" fillId="4" borderId="5" xfId="0" applyNumberFormat="1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 wrapText="1"/>
    </xf>
    <xf numFmtId="4" fontId="8" fillId="3" borderId="5" xfId="0" applyNumberFormat="1" applyFont="1" applyFill="1" applyBorder="1" applyAlignment="1">
      <alignment horizontal="right" vertical="center" wrapText="1"/>
    </xf>
    <xf numFmtId="4" fontId="8" fillId="3" borderId="6" xfId="0" applyNumberFormat="1" applyFont="1" applyFill="1" applyBorder="1" applyAlignment="1">
      <alignment vertical="center"/>
    </xf>
    <xf numFmtId="4" fontId="8" fillId="3" borderId="1" xfId="0" applyNumberFormat="1" applyFont="1" applyFill="1" applyBorder="1" applyAlignment="1">
      <alignment vertical="center" wrapText="1"/>
    </xf>
    <xf numFmtId="9" fontId="7" fillId="3" borderId="1" xfId="0" applyNumberFormat="1" applyFont="1" applyFill="1" applyBorder="1" applyAlignment="1">
      <alignment horizontal="center" vertical="center"/>
    </xf>
    <xf numFmtId="4" fontId="7" fillId="3" borderId="6" xfId="0" applyNumberFormat="1" applyFont="1" applyFill="1" applyBorder="1" applyAlignment="1">
      <alignment vertical="center"/>
    </xf>
    <xf numFmtId="167" fontId="7" fillId="3" borderId="6" xfId="1" applyNumberFormat="1" applyFont="1" applyFill="1" applyBorder="1" applyAlignment="1">
      <alignment horizontal="right" vertical="center"/>
    </xf>
    <xf numFmtId="3" fontId="7" fillId="3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4" fontId="7" fillId="3" borderId="1" xfId="0" applyNumberFormat="1" applyFont="1" applyFill="1" applyBorder="1" applyAlignment="1">
      <alignment vertical="center" wrapText="1"/>
    </xf>
    <xf numFmtId="3" fontId="7" fillId="3" borderId="1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vertical="center"/>
    </xf>
    <xf numFmtId="0" fontId="9" fillId="2" borderId="1" xfId="0" applyFont="1" applyFill="1" applyBorder="1" applyAlignment="1">
      <alignment vertical="center"/>
    </xf>
    <xf numFmtId="4" fontId="7" fillId="4" borderId="4" xfId="0" applyNumberFormat="1" applyFont="1" applyFill="1" applyBorder="1" applyAlignment="1">
      <alignment horizontal="center" vertical="center" wrapText="1"/>
    </xf>
    <xf numFmtId="3" fontId="7" fillId="4" borderId="5" xfId="0" applyNumberFormat="1" applyFont="1" applyFill="1" applyBorder="1" applyAlignment="1">
      <alignment horizontal="center" vertical="center"/>
    </xf>
    <xf numFmtId="4" fontId="8" fillId="3" borderId="4" xfId="0" applyNumberFormat="1" applyFont="1" applyFill="1" applyBorder="1" applyAlignment="1">
      <alignment vertical="center"/>
    </xf>
    <xf numFmtId="4" fontId="8" fillId="3" borderId="5" xfId="0" applyNumberFormat="1" applyFont="1" applyFill="1" applyBorder="1" applyAlignment="1">
      <alignment vertical="center" wrapText="1"/>
    </xf>
    <xf numFmtId="9" fontId="7" fillId="3" borderId="5" xfId="0" applyNumberFormat="1" applyFont="1" applyFill="1" applyBorder="1" applyAlignment="1">
      <alignment horizontal="center" vertical="center"/>
    </xf>
    <xf numFmtId="3" fontId="7" fillId="3" borderId="5" xfId="0" applyNumberFormat="1" applyFont="1" applyFill="1" applyBorder="1" applyAlignment="1">
      <alignment horizontal="center" vertical="center"/>
    </xf>
    <xf numFmtId="4" fontId="7" fillId="3" borderId="4" xfId="0" applyNumberFormat="1" applyFont="1" applyFill="1" applyBorder="1" applyAlignment="1">
      <alignment vertical="center"/>
    </xf>
    <xf numFmtId="167" fontId="7" fillId="3" borderId="4" xfId="1" applyNumberFormat="1" applyFont="1" applyFill="1" applyBorder="1" applyAlignment="1">
      <alignment horizontal="right" vertical="center"/>
    </xf>
    <xf numFmtId="4" fontId="5" fillId="4" borderId="4" xfId="0" applyNumberFormat="1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164" fontId="7" fillId="4" borderId="4" xfId="0" applyNumberFormat="1" applyFont="1" applyFill="1" applyBorder="1" applyAlignment="1">
      <alignment horizontal="center" vertical="center" wrapText="1"/>
    </xf>
    <xf numFmtId="4" fontId="7" fillId="4" borderId="5" xfId="0" applyNumberFormat="1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 wrapText="1"/>
    </xf>
    <xf numFmtId="4" fontId="8" fillId="4" borderId="5" xfId="0" applyNumberFormat="1" applyFont="1" applyFill="1" applyBorder="1" applyAlignment="1">
      <alignment horizontal="right" vertical="center" wrapText="1"/>
    </xf>
    <xf numFmtId="4" fontId="8" fillId="4" borderId="6" xfId="0" applyNumberFormat="1" applyFont="1" applyFill="1" applyBorder="1" applyAlignment="1">
      <alignment vertical="center"/>
    </xf>
    <xf numFmtId="4" fontId="8" fillId="4" borderId="1" xfId="0" applyNumberFormat="1" applyFont="1" applyFill="1" applyBorder="1" applyAlignment="1">
      <alignment vertical="center" wrapText="1"/>
    </xf>
    <xf numFmtId="9" fontId="7" fillId="4" borderId="1" xfId="0" applyNumberFormat="1" applyFont="1" applyFill="1" applyBorder="1" applyAlignment="1">
      <alignment horizontal="center" vertical="center"/>
    </xf>
    <xf numFmtId="4" fontId="7" fillId="4" borderId="6" xfId="0" applyNumberFormat="1" applyFont="1" applyFill="1" applyBorder="1" applyAlignment="1">
      <alignment vertical="center"/>
    </xf>
    <xf numFmtId="167" fontId="7" fillId="4" borderId="6" xfId="1" applyNumberFormat="1" applyFont="1" applyFill="1" applyBorder="1" applyAlignment="1">
      <alignment horizontal="right" vertical="center"/>
    </xf>
    <xf numFmtId="3" fontId="5" fillId="3" borderId="5" xfId="0" applyNumberFormat="1" applyFont="1" applyFill="1" applyBorder="1" applyAlignment="1">
      <alignment horizontal="center" vertical="center"/>
    </xf>
    <xf numFmtId="4" fontId="6" fillId="3" borderId="4" xfId="0" applyNumberFormat="1" applyFont="1" applyFill="1" applyBorder="1" applyAlignment="1">
      <alignment vertical="center"/>
    </xf>
    <xf numFmtId="4" fontId="6" fillId="3" borderId="5" xfId="0" applyNumberFormat="1" applyFont="1" applyFill="1" applyBorder="1" applyAlignment="1">
      <alignment vertical="center" wrapText="1"/>
    </xf>
    <xf numFmtId="9" fontId="5" fillId="3" borderId="5" xfId="0" applyNumberFormat="1" applyFont="1" applyFill="1" applyBorder="1" applyAlignment="1">
      <alignment horizontal="center" vertical="center"/>
    </xf>
    <xf numFmtId="4" fontId="5" fillId="3" borderId="4" xfId="0" applyNumberFormat="1" applyFont="1" applyFill="1" applyBorder="1" applyAlignment="1">
      <alignment vertical="center"/>
    </xf>
    <xf numFmtId="167" fontId="5" fillId="3" borderId="4" xfId="1" applyNumberFormat="1" applyFont="1" applyFill="1" applyBorder="1" applyAlignment="1">
      <alignment horizontal="right" vertical="center"/>
    </xf>
    <xf numFmtId="167" fontId="5" fillId="4" borderId="4" xfId="1" applyNumberFormat="1" applyFont="1" applyFill="1" applyBorder="1" applyAlignment="1">
      <alignment horizontal="right" vertical="center"/>
    </xf>
    <xf numFmtId="4" fontId="5" fillId="4" borderId="1" xfId="0" applyNumberFormat="1" applyFont="1" applyFill="1" applyBorder="1" applyAlignment="1">
      <alignment vertical="center" wrapText="1"/>
    </xf>
    <xf numFmtId="165" fontId="10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168" fontId="8" fillId="2" borderId="1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right" vertical="center" wrapText="1"/>
    </xf>
    <xf numFmtId="9" fontId="8" fillId="2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68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right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vertical="center" wrapText="1" shrinkToFit="1"/>
    </xf>
    <xf numFmtId="0" fontId="0" fillId="2" borderId="0" xfId="0" applyFill="1" applyAlignment="1">
      <alignment horizontal="center" vertical="center"/>
    </xf>
    <xf numFmtId="0" fontId="7" fillId="2" borderId="0" xfId="3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13" fillId="2" borderId="0" xfId="0" applyFont="1" applyFill="1" applyAlignment="1">
      <alignment vertical="center"/>
    </xf>
    <xf numFmtId="0" fontId="5" fillId="2" borderId="0" xfId="3" applyFont="1" applyFill="1" applyAlignment="1">
      <alignment vertical="center"/>
    </xf>
    <xf numFmtId="0" fontId="14" fillId="2" borderId="0" xfId="3" applyFont="1" applyFill="1" applyAlignment="1">
      <alignment vertical="center"/>
    </xf>
    <xf numFmtId="0" fontId="15" fillId="2" borderId="0" xfId="0" applyFont="1" applyFill="1" applyAlignment="1">
      <alignment vertical="center"/>
    </xf>
  </cellXfs>
  <cellStyles count="4">
    <cellStyle name="Dziesiętny" xfId="1" builtinId="3"/>
    <cellStyle name="Normalny" xfId="0" builtinId="0"/>
    <cellStyle name="Normalny 3" xfId="3" xr:uid="{7F414769-0E0A-4051-BC1B-C21AF7FAC423}"/>
    <cellStyle name="Procentowy" xfId="2" builtinId="5"/>
  </cellStyles>
  <dxfs count="40">
    <dxf>
      <fill>
        <patternFill>
          <bgColor rgb="FFEA0000"/>
        </patternFill>
      </fill>
    </dxf>
    <dxf>
      <fill>
        <patternFill>
          <bgColor rgb="FFED7D31"/>
        </patternFill>
      </fill>
    </dxf>
    <dxf>
      <fill>
        <patternFill>
          <bgColor rgb="FFFFD966"/>
        </patternFill>
      </fill>
    </dxf>
    <dxf>
      <fill>
        <patternFill>
          <bgColor rgb="FFFFD966"/>
        </patternFill>
      </fill>
    </dxf>
    <dxf>
      <fill>
        <patternFill>
          <bgColor rgb="FFEA0000"/>
        </patternFill>
      </fill>
    </dxf>
    <dxf>
      <fill>
        <patternFill>
          <bgColor theme="5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EA0000"/>
        </patternFill>
      </fill>
    </dxf>
    <dxf>
      <fill>
        <patternFill>
          <bgColor rgb="FFED7D31"/>
        </patternFill>
      </fill>
    </dxf>
    <dxf>
      <fill>
        <patternFill>
          <bgColor rgb="FFFFD966"/>
        </patternFill>
      </fill>
    </dxf>
    <dxf>
      <fill>
        <patternFill>
          <bgColor rgb="FFFFD966"/>
        </patternFill>
      </fill>
    </dxf>
    <dxf>
      <fill>
        <patternFill>
          <bgColor rgb="FFEA0000"/>
        </patternFill>
      </fill>
    </dxf>
    <dxf>
      <fill>
        <patternFill>
          <bgColor rgb="FFED7D31"/>
        </patternFill>
      </fill>
    </dxf>
    <dxf>
      <fill>
        <patternFill>
          <bgColor rgb="FFFFD966"/>
        </patternFill>
      </fill>
    </dxf>
    <dxf>
      <fill>
        <patternFill>
          <bgColor rgb="FFFFD966"/>
        </patternFill>
      </fill>
    </dxf>
    <dxf>
      <fill>
        <patternFill>
          <bgColor rgb="FFEA0000"/>
        </patternFill>
      </fill>
    </dxf>
    <dxf>
      <fill>
        <patternFill>
          <bgColor rgb="FFED7D31"/>
        </patternFill>
      </fill>
    </dxf>
    <dxf>
      <fill>
        <patternFill>
          <bgColor rgb="FFFFD966"/>
        </patternFill>
      </fill>
    </dxf>
    <dxf>
      <fill>
        <patternFill>
          <bgColor rgb="FFFFD966"/>
        </patternFill>
      </fill>
    </dxf>
    <dxf>
      <fill>
        <patternFill>
          <bgColor rgb="FFEA0000"/>
        </patternFill>
      </fill>
    </dxf>
    <dxf>
      <fill>
        <patternFill>
          <bgColor rgb="FFED7D31"/>
        </patternFill>
      </fill>
    </dxf>
    <dxf>
      <fill>
        <patternFill>
          <bgColor rgb="FFFFD966"/>
        </patternFill>
      </fill>
    </dxf>
    <dxf>
      <fill>
        <patternFill>
          <bgColor rgb="FFFFD966"/>
        </patternFill>
      </fill>
    </dxf>
    <dxf>
      <fill>
        <patternFill>
          <bgColor rgb="FFEA0000"/>
        </patternFill>
      </fill>
    </dxf>
    <dxf>
      <fill>
        <patternFill>
          <bgColor rgb="FFED7D31"/>
        </patternFill>
      </fill>
    </dxf>
    <dxf>
      <fill>
        <patternFill>
          <bgColor rgb="FFFFD966"/>
        </patternFill>
      </fill>
    </dxf>
    <dxf>
      <fill>
        <patternFill>
          <bgColor rgb="FFFFD966"/>
        </patternFill>
      </fill>
    </dxf>
    <dxf>
      <fill>
        <patternFill>
          <bgColor rgb="FFEA0000"/>
        </patternFill>
      </fill>
    </dxf>
    <dxf>
      <fill>
        <patternFill>
          <bgColor rgb="FFED7D31"/>
        </patternFill>
      </fill>
    </dxf>
    <dxf>
      <fill>
        <patternFill>
          <bgColor rgb="FFFFD966"/>
        </patternFill>
      </fill>
    </dxf>
    <dxf>
      <fill>
        <patternFill>
          <bgColor rgb="FFFFD966"/>
        </patternFill>
      </fill>
    </dxf>
    <dxf>
      <fill>
        <patternFill>
          <bgColor rgb="FFEA0000"/>
        </patternFill>
      </fill>
    </dxf>
    <dxf>
      <fill>
        <patternFill>
          <bgColor rgb="FFED7D31"/>
        </patternFill>
      </fill>
    </dxf>
    <dxf>
      <fill>
        <patternFill>
          <bgColor rgb="FFFFD966"/>
        </patternFill>
      </fill>
    </dxf>
    <dxf>
      <fill>
        <patternFill>
          <bgColor rgb="FFFFD966"/>
        </patternFill>
      </fill>
    </dxf>
    <dxf>
      <fill>
        <patternFill>
          <bgColor rgb="FFEA0000"/>
        </patternFill>
      </fill>
    </dxf>
    <dxf>
      <fill>
        <patternFill>
          <bgColor rgb="FFED7D31"/>
        </patternFill>
      </fill>
    </dxf>
    <dxf>
      <fill>
        <patternFill>
          <bgColor rgb="FFFFD966"/>
        </patternFill>
      </fill>
    </dxf>
    <dxf>
      <fill>
        <patternFill>
          <bgColor rgb="FFFFD96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AA4AAE-836B-4D24-9AF9-F637CA4B05A4}">
  <sheetPr>
    <tabColor theme="0"/>
    <pageSetUpPr fitToPage="1"/>
  </sheetPr>
  <dimension ref="A1:AB60"/>
  <sheetViews>
    <sheetView showGridLines="0" tabSelected="1" view="pageBreakPreview" zoomScaleNormal="100" zoomScaleSheetLayoutView="100" workbookViewId="0">
      <selection activeCell="C4" sqref="C4"/>
    </sheetView>
  </sheetViews>
  <sheetFormatPr defaultRowHeight="15" x14ac:dyDescent="0.25"/>
  <cols>
    <col min="1" max="1" width="5" style="4" customWidth="1"/>
    <col min="2" max="2" width="12" style="4" customWidth="1"/>
    <col min="3" max="3" width="12.42578125" style="4" customWidth="1"/>
    <col min="4" max="4" width="14.5703125" style="4" customWidth="1"/>
    <col min="5" max="5" width="10.7109375" style="4" customWidth="1"/>
    <col min="6" max="6" width="12.7109375" style="4" customWidth="1"/>
    <col min="7" max="7" width="41.42578125" style="4" customWidth="1"/>
    <col min="8" max="8" width="8.7109375" style="4" customWidth="1"/>
    <col min="9" max="9" width="14.42578125" style="4" customWidth="1"/>
    <col min="10" max="10" width="15.7109375" style="4" customWidth="1"/>
    <col min="11" max="11" width="14.5703125" style="4" customWidth="1"/>
    <col min="12" max="12" width="14.7109375" style="4" customWidth="1"/>
    <col min="13" max="13" width="15.42578125" style="4" customWidth="1"/>
    <col min="14" max="14" width="14.5703125" style="96" customWidth="1"/>
    <col min="15" max="15" width="9.85546875" style="4" customWidth="1"/>
    <col min="16" max="16" width="11.140625" style="4" customWidth="1"/>
    <col min="17" max="17" width="11.42578125" style="4" customWidth="1"/>
    <col min="18" max="18" width="10.5703125" style="4" customWidth="1"/>
    <col min="19" max="19" width="11.85546875" style="4" customWidth="1"/>
    <col min="20" max="20" width="10.85546875" style="4" customWidth="1"/>
    <col min="21" max="21" width="11" style="4" customWidth="1"/>
    <col min="22" max="22" width="11.7109375" style="4" customWidth="1"/>
    <col min="23" max="24" width="9.85546875" style="4" customWidth="1"/>
    <col min="25" max="25" width="9.140625" style="4"/>
    <col min="26" max="26" width="9.140625" style="5"/>
    <col min="27" max="16384" width="9.140625" style="4"/>
  </cols>
  <sheetData>
    <row r="1" spans="1:28" x14ac:dyDescent="0.25">
      <c r="A1" s="1" t="s">
        <v>0</v>
      </c>
      <c r="B1" s="1" t="s">
        <v>1</v>
      </c>
      <c r="C1" s="2" t="s">
        <v>2</v>
      </c>
      <c r="D1" s="3" t="s">
        <v>3</v>
      </c>
      <c r="E1" s="3" t="s">
        <v>4</v>
      </c>
      <c r="F1" s="3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3" t="s">
        <v>12</v>
      </c>
      <c r="N1" s="1" t="s">
        <v>13</v>
      </c>
      <c r="O1" s="1" t="s">
        <v>14</v>
      </c>
      <c r="P1" s="1"/>
      <c r="Q1" s="1"/>
      <c r="R1" s="1"/>
      <c r="S1" s="1"/>
      <c r="T1" s="1"/>
      <c r="U1" s="1"/>
      <c r="V1" s="1"/>
      <c r="W1" s="1"/>
      <c r="X1" s="1"/>
    </row>
    <row r="2" spans="1:28" x14ac:dyDescent="0.25">
      <c r="A2" s="1"/>
      <c r="B2" s="1"/>
      <c r="C2" s="6"/>
      <c r="D2" s="7"/>
      <c r="E2" s="7"/>
      <c r="F2" s="7"/>
      <c r="G2" s="1"/>
      <c r="H2" s="1"/>
      <c r="I2" s="1"/>
      <c r="J2" s="1"/>
      <c r="K2" s="1"/>
      <c r="L2" s="1"/>
      <c r="M2" s="7"/>
      <c r="N2" s="1"/>
      <c r="O2" s="8">
        <v>2019</v>
      </c>
      <c r="P2" s="8">
        <v>2020</v>
      </c>
      <c r="Q2" s="8">
        <v>2021</v>
      </c>
      <c r="R2" s="8">
        <v>2022</v>
      </c>
      <c r="S2" s="8">
        <v>2023</v>
      </c>
      <c r="T2" s="8">
        <v>2024</v>
      </c>
      <c r="U2" s="8">
        <v>2025</v>
      </c>
      <c r="V2" s="8">
        <v>2026</v>
      </c>
      <c r="W2" s="8">
        <v>2027</v>
      </c>
      <c r="X2" s="8">
        <v>2028</v>
      </c>
    </row>
    <row r="3" spans="1:28" s="26" customFormat="1" ht="45" x14ac:dyDescent="0.25">
      <c r="A3" s="9">
        <v>1</v>
      </c>
      <c r="B3" s="10" t="s">
        <v>15</v>
      </c>
      <c r="C3" s="11" t="s">
        <v>16</v>
      </c>
      <c r="D3" s="12" t="s">
        <v>17</v>
      </c>
      <c r="E3" s="13">
        <v>2604062</v>
      </c>
      <c r="F3" s="14" t="s">
        <v>18</v>
      </c>
      <c r="G3" s="15" t="s">
        <v>19</v>
      </c>
      <c r="H3" s="16" t="s">
        <v>20</v>
      </c>
      <c r="I3" s="17">
        <v>1.135</v>
      </c>
      <c r="J3" s="18" t="s">
        <v>21</v>
      </c>
      <c r="K3" s="19">
        <v>5405656</v>
      </c>
      <c r="L3" s="20">
        <v>3783959</v>
      </c>
      <c r="M3" s="21">
        <v>1621697</v>
      </c>
      <c r="N3" s="22">
        <v>0.7</v>
      </c>
      <c r="O3" s="23">
        <v>0</v>
      </c>
      <c r="P3" s="23">
        <v>0</v>
      </c>
      <c r="Q3" s="23">
        <v>0</v>
      </c>
      <c r="R3" s="24">
        <v>0</v>
      </c>
      <c r="S3" s="24">
        <v>35000</v>
      </c>
      <c r="T3" s="25">
        <v>1918229</v>
      </c>
      <c r="U3" s="25">
        <v>1830730</v>
      </c>
      <c r="V3" s="25"/>
      <c r="W3" s="25"/>
      <c r="X3" s="25"/>
      <c r="Y3" s="26" t="b">
        <f t="shared" ref="Y3:Y54" si="0">L3=SUM(O3:X3)</f>
        <v>1</v>
      </c>
      <c r="Z3" s="27">
        <f t="shared" ref="Z3:Z54" si="1">ROUND(L3/K3,4)</f>
        <v>0.7</v>
      </c>
      <c r="AA3" s="26" t="b">
        <f t="shared" ref="AA3:AA54" si="2">Z3=N3</f>
        <v>1</v>
      </c>
      <c r="AB3" s="26" t="b">
        <f t="shared" ref="AB3:AB54" si="3">K3=L3+M3</f>
        <v>1</v>
      </c>
    </row>
    <row r="4" spans="1:28" s="26" customFormat="1" ht="22.5" x14ac:dyDescent="0.25">
      <c r="A4" s="28">
        <v>2</v>
      </c>
      <c r="B4" s="29" t="s">
        <v>22</v>
      </c>
      <c r="C4" s="30" t="s">
        <v>23</v>
      </c>
      <c r="D4" s="31" t="s">
        <v>24</v>
      </c>
      <c r="E4" s="32">
        <v>2604082</v>
      </c>
      <c r="F4" s="33" t="s">
        <v>18</v>
      </c>
      <c r="G4" s="34" t="s">
        <v>25</v>
      </c>
      <c r="H4" s="35" t="s">
        <v>26</v>
      </c>
      <c r="I4" s="36">
        <v>0.61899999999999999</v>
      </c>
      <c r="J4" s="37" t="s">
        <v>27</v>
      </c>
      <c r="K4" s="38">
        <v>322000</v>
      </c>
      <c r="L4" s="39">
        <v>225400</v>
      </c>
      <c r="M4" s="40">
        <v>96600</v>
      </c>
      <c r="N4" s="41">
        <v>0.7</v>
      </c>
      <c r="O4" s="42">
        <v>0</v>
      </c>
      <c r="P4" s="42">
        <v>0</v>
      </c>
      <c r="Q4" s="42">
        <v>0</v>
      </c>
      <c r="R4" s="43">
        <v>0</v>
      </c>
      <c r="S4" s="43">
        <v>225400</v>
      </c>
      <c r="T4" s="25"/>
      <c r="U4" s="25"/>
      <c r="V4" s="25"/>
      <c r="W4" s="25"/>
      <c r="X4" s="25"/>
      <c r="Y4" s="26" t="b">
        <f t="shared" si="0"/>
        <v>1</v>
      </c>
      <c r="Z4" s="27">
        <f t="shared" si="1"/>
        <v>0.7</v>
      </c>
      <c r="AA4" s="26" t="b">
        <f t="shared" si="2"/>
        <v>1</v>
      </c>
      <c r="AB4" s="26" t="b">
        <f t="shared" si="3"/>
        <v>1</v>
      </c>
    </row>
    <row r="5" spans="1:28" s="26" customFormat="1" ht="22.5" x14ac:dyDescent="0.25">
      <c r="A5" s="28">
        <v>3</v>
      </c>
      <c r="B5" s="44" t="s">
        <v>28</v>
      </c>
      <c r="C5" s="30" t="s">
        <v>23</v>
      </c>
      <c r="D5" s="31" t="s">
        <v>29</v>
      </c>
      <c r="E5" s="28">
        <v>2606032</v>
      </c>
      <c r="F5" s="33" t="s">
        <v>30</v>
      </c>
      <c r="G5" s="34" t="s">
        <v>31</v>
      </c>
      <c r="H5" s="35" t="s">
        <v>26</v>
      </c>
      <c r="I5" s="36">
        <v>0.52</v>
      </c>
      <c r="J5" s="37" t="s">
        <v>32</v>
      </c>
      <c r="K5" s="38">
        <v>695835.15</v>
      </c>
      <c r="L5" s="39">
        <v>487084</v>
      </c>
      <c r="M5" s="40">
        <v>208751.15000000002</v>
      </c>
      <c r="N5" s="41">
        <v>0.7</v>
      </c>
      <c r="O5" s="42">
        <v>0</v>
      </c>
      <c r="P5" s="42">
        <v>0</v>
      </c>
      <c r="Q5" s="42">
        <v>0</v>
      </c>
      <c r="R5" s="42">
        <v>0</v>
      </c>
      <c r="S5" s="43">
        <v>487084</v>
      </c>
      <c r="T5" s="25"/>
      <c r="U5" s="25"/>
      <c r="V5" s="25"/>
      <c r="W5" s="25"/>
      <c r="X5" s="25"/>
      <c r="Y5" s="26" t="b">
        <f t="shared" si="0"/>
        <v>1</v>
      </c>
      <c r="Z5" s="27">
        <f t="shared" si="1"/>
        <v>0.7</v>
      </c>
      <c r="AA5" s="26" t="b">
        <f t="shared" si="2"/>
        <v>1</v>
      </c>
      <c r="AB5" s="26" t="b">
        <f t="shared" si="3"/>
        <v>1</v>
      </c>
    </row>
    <row r="6" spans="1:28" s="26" customFormat="1" x14ac:dyDescent="0.25">
      <c r="A6" s="28">
        <v>4</v>
      </c>
      <c r="B6" s="44" t="s">
        <v>33</v>
      </c>
      <c r="C6" s="30" t="s">
        <v>23</v>
      </c>
      <c r="D6" s="31" t="s">
        <v>34</v>
      </c>
      <c r="E6" s="32">
        <v>2610053</v>
      </c>
      <c r="F6" s="33" t="s">
        <v>35</v>
      </c>
      <c r="G6" s="34" t="s">
        <v>36</v>
      </c>
      <c r="H6" s="35" t="s">
        <v>37</v>
      </c>
      <c r="I6" s="36">
        <v>0.373</v>
      </c>
      <c r="J6" s="37" t="s">
        <v>38</v>
      </c>
      <c r="K6" s="38">
        <v>536579.24</v>
      </c>
      <c r="L6" s="39">
        <v>375605</v>
      </c>
      <c r="M6" s="40">
        <v>160974.24</v>
      </c>
      <c r="N6" s="41">
        <v>0.7</v>
      </c>
      <c r="O6" s="42">
        <v>0</v>
      </c>
      <c r="P6" s="42">
        <v>0</v>
      </c>
      <c r="Q6" s="42">
        <v>0</v>
      </c>
      <c r="R6" s="43">
        <v>0</v>
      </c>
      <c r="S6" s="43">
        <v>375605</v>
      </c>
      <c r="T6" s="25"/>
      <c r="U6" s="25"/>
      <c r="V6" s="25"/>
      <c r="W6" s="25"/>
      <c r="X6" s="25"/>
      <c r="Y6" s="26" t="b">
        <f t="shared" si="0"/>
        <v>1</v>
      </c>
      <c r="Z6" s="27">
        <f t="shared" si="1"/>
        <v>0.7</v>
      </c>
      <c r="AA6" s="26" t="b">
        <f t="shared" si="2"/>
        <v>1</v>
      </c>
      <c r="AB6" s="26" t="b">
        <f t="shared" si="3"/>
        <v>1</v>
      </c>
    </row>
    <row r="7" spans="1:28" s="26" customFormat="1" ht="22.5" x14ac:dyDescent="0.25">
      <c r="A7" s="28">
        <v>5</v>
      </c>
      <c r="B7" s="44" t="s">
        <v>39</v>
      </c>
      <c r="C7" s="30" t="s">
        <v>23</v>
      </c>
      <c r="D7" s="31" t="s">
        <v>40</v>
      </c>
      <c r="E7" s="32">
        <v>2607053</v>
      </c>
      <c r="F7" s="33" t="s">
        <v>41</v>
      </c>
      <c r="G7" s="34" t="s">
        <v>42</v>
      </c>
      <c r="H7" s="35" t="s">
        <v>26</v>
      </c>
      <c r="I7" s="36">
        <v>0.29899999999999999</v>
      </c>
      <c r="J7" s="37" t="s">
        <v>27</v>
      </c>
      <c r="K7" s="38">
        <v>826907.13</v>
      </c>
      <c r="L7" s="39">
        <v>661525</v>
      </c>
      <c r="M7" s="40">
        <v>165382.13</v>
      </c>
      <c r="N7" s="41">
        <v>0.8</v>
      </c>
      <c r="O7" s="42">
        <v>0</v>
      </c>
      <c r="P7" s="42">
        <v>0</v>
      </c>
      <c r="Q7" s="42">
        <v>0</v>
      </c>
      <c r="R7" s="43">
        <v>0</v>
      </c>
      <c r="S7" s="43">
        <v>661525</v>
      </c>
      <c r="T7" s="25"/>
      <c r="U7" s="25"/>
      <c r="V7" s="25"/>
      <c r="W7" s="25"/>
      <c r="X7" s="25"/>
      <c r="Y7" s="26" t="b">
        <f t="shared" si="0"/>
        <v>1</v>
      </c>
      <c r="Z7" s="27">
        <f t="shared" si="1"/>
        <v>0.8</v>
      </c>
      <c r="AA7" s="26" t="b">
        <f t="shared" si="2"/>
        <v>1</v>
      </c>
      <c r="AB7" s="26" t="b">
        <f t="shared" si="3"/>
        <v>1</v>
      </c>
    </row>
    <row r="8" spans="1:28" s="26" customFormat="1" x14ac:dyDescent="0.25">
      <c r="A8" s="28">
        <v>6</v>
      </c>
      <c r="B8" s="44" t="s">
        <v>43</v>
      </c>
      <c r="C8" s="30" t="s">
        <v>23</v>
      </c>
      <c r="D8" s="31" t="s">
        <v>44</v>
      </c>
      <c r="E8" s="32">
        <v>2604123</v>
      </c>
      <c r="F8" s="33" t="s">
        <v>18</v>
      </c>
      <c r="G8" s="34" t="s">
        <v>45</v>
      </c>
      <c r="H8" s="35" t="s">
        <v>26</v>
      </c>
      <c r="I8" s="36">
        <v>0.28199999999999997</v>
      </c>
      <c r="J8" s="37" t="s">
        <v>38</v>
      </c>
      <c r="K8" s="38">
        <v>600000</v>
      </c>
      <c r="L8" s="39">
        <v>300000</v>
      </c>
      <c r="M8" s="40">
        <v>300000</v>
      </c>
      <c r="N8" s="41">
        <v>0.5</v>
      </c>
      <c r="O8" s="42">
        <v>0</v>
      </c>
      <c r="P8" s="42">
        <v>0</v>
      </c>
      <c r="Q8" s="42">
        <v>0</v>
      </c>
      <c r="R8" s="43">
        <v>0</v>
      </c>
      <c r="S8" s="43">
        <f>L8</f>
        <v>300000</v>
      </c>
      <c r="T8" s="45"/>
      <c r="U8" s="25"/>
      <c r="V8" s="25"/>
      <c r="W8" s="25"/>
      <c r="X8" s="25"/>
      <c r="Y8" s="26" t="b">
        <f t="shared" si="0"/>
        <v>1</v>
      </c>
      <c r="Z8" s="27">
        <f t="shared" si="1"/>
        <v>0.5</v>
      </c>
      <c r="AA8" s="26" t="b">
        <f t="shared" si="2"/>
        <v>1</v>
      </c>
      <c r="AB8" s="26" t="b">
        <f t="shared" si="3"/>
        <v>1</v>
      </c>
    </row>
    <row r="9" spans="1:28" s="26" customFormat="1" x14ac:dyDescent="0.25">
      <c r="A9" s="28">
        <v>7</v>
      </c>
      <c r="B9" s="44" t="s">
        <v>46</v>
      </c>
      <c r="C9" s="30" t="s">
        <v>23</v>
      </c>
      <c r="D9" s="31" t="s">
        <v>44</v>
      </c>
      <c r="E9" s="32">
        <v>2604123</v>
      </c>
      <c r="F9" s="33" t="s">
        <v>18</v>
      </c>
      <c r="G9" s="34" t="s">
        <v>47</v>
      </c>
      <c r="H9" s="35" t="s">
        <v>26</v>
      </c>
      <c r="I9" s="36">
        <v>0.25</v>
      </c>
      <c r="J9" s="37" t="s">
        <v>38</v>
      </c>
      <c r="K9" s="38">
        <v>1000000</v>
      </c>
      <c r="L9" s="39">
        <v>500000</v>
      </c>
      <c r="M9" s="40">
        <v>500000</v>
      </c>
      <c r="N9" s="41">
        <v>0.5</v>
      </c>
      <c r="O9" s="42">
        <v>0</v>
      </c>
      <c r="P9" s="42">
        <v>0</v>
      </c>
      <c r="Q9" s="42">
        <v>0</v>
      </c>
      <c r="R9" s="43">
        <v>0</v>
      </c>
      <c r="S9" s="43">
        <f>L9</f>
        <v>500000</v>
      </c>
      <c r="T9" s="46"/>
      <c r="U9" s="25"/>
      <c r="V9" s="25"/>
      <c r="W9" s="25"/>
      <c r="X9" s="25"/>
      <c r="Y9" s="26" t="b">
        <f t="shared" si="0"/>
        <v>1</v>
      </c>
      <c r="Z9" s="27">
        <f t="shared" si="1"/>
        <v>0.5</v>
      </c>
      <c r="AA9" s="26" t="b">
        <f t="shared" si="2"/>
        <v>1</v>
      </c>
      <c r="AB9" s="26" t="b">
        <f t="shared" si="3"/>
        <v>1</v>
      </c>
    </row>
    <row r="10" spans="1:28" s="48" customFormat="1" ht="45" x14ac:dyDescent="0.25">
      <c r="A10" s="28">
        <v>8</v>
      </c>
      <c r="B10" s="47" t="s">
        <v>48</v>
      </c>
      <c r="C10" s="30" t="s">
        <v>23</v>
      </c>
      <c r="D10" s="31" t="s">
        <v>49</v>
      </c>
      <c r="E10" s="28">
        <v>2606062</v>
      </c>
      <c r="F10" s="33" t="s">
        <v>30</v>
      </c>
      <c r="G10" s="34" t="s">
        <v>50</v>
      </c>
      <c r="H10" s="35" t="s">
        <v>37</v>
      </c>
      <c r="I10" s="36">
        <v>0</v>
      </c>
      <c r="J10" s="37" t="s">
        <v>51</v>
      </c>
      <c r="K10" s="38">
        <v>0</v>
      </c>
      <c r="L10" s="39">
        <v>0</v>
      </c>
      <c r="M10" s="40">
        <v>0</v>
      </c>
      <c r="N10" s="41">
        <v>0.6</v>
      </c>
      <c r="O10" s="42">
        <v>0</v>
      </c>
      <c r="P10" s="42">
        <v>0</v>
      </c>
      <c r="Q10" s="42">
        <v>0</v>
      </c>
      <c r="R10" s="43">
        <v>0</v>
      </c>
      <c r="S10" s="43">
        <f>L10</f>
        <v>0</v>
      </c>
      <c r="T10" s="46" t="s">
        <v>52</v>
      </c>
      <c r="U10" s="46" t="s">
        <v>52</v>
      </c>
      <c r="V10" s="46" t="s">
        <v>52</v>
      </c>
      <c r="W10" s="25"/>
      <c r="X10" s="25"/>
      <c r="Y10" s="26" t="b">
        <f t="shared" si="0"/>
        <v>1</v>
      </c>
      <c r="Z10" s="27" t="e">
        <f t="shared" si="1"/>
        <v>#DIV/0!</v>
      </c>
      <c r="AA10" s="26" t="e">
        <f t="shared" si="2"/>
        <v>#DIV/0!</v>
      </c>
      <c r="AB10" s="26" t="b">
        <f t="shared" si="3"/>
        <v>1</v>
      </c>
    </row>
    <row r="11" spans="1:28" s="48" customFormat="1" ht="33.75" x14ac:dyDescent="0.25">
      <c r="A11" s="28">
        <v>9</v>
      </c>
      <c r="B11" s="44" t="s">
        <v>53</v>
      </c>
      <c r="C11" s="30" t="s">
        <v>23</v>
      </c>
      <c r="D11" s="31" t="s">
        <v>54</v>
      </c>
      <c r="E11" s="32">
        <v>2607011</v>
      </c>
      <c r="F11" s="33" t="s">
        <v>41</v>
      </c>
      <c r="G11" s="34" t="s">
        <v>55</v>
      </c>
      <c r="H11" s="35" t="s">
        <v>37</v>
      </c>
      <c r="I11" s="36">
        <v>1.202</v>
      </c>
      <c r="J11" s="37" t="s">
        <v>56</v>
      </c>
      <c r="K11" s="38">
        <v>3611371.2</v>
      </c>
      <c r="L11" s="39">
        <v>2527959</v>
      </c>
      <c r="M11" s="40">
        <v>1083412.2000000002</v>
      </c>
      <c r="N11" s="41">
        <v>0.7</v>
      </c>
      <c r="O11" s="42">
        <v>0</v>
      </c>
      <c r="P11" s="42">
        <v>0</v>
      </c>
      <c r="Q11" s="42">
        <v>0</v>
      </c>
      <c r="R11" s="43">
        <v>0</v>
      </c>
      <c r="S11" s="43">
        <v>2527959</v>
      </c>
      <c r="T11" s="49"/>
      <c r="U11" s="49"/>
      <c r="V11" s="46"/>
      <c r="W11" s="25"/>
      <c r="X11" s="25"/>
      <c r="Y11" s="26" t="b">
        <f t="shared" si="0"/>
        <v>1</v>
      </c>
      <c r="Z11" s="27">
        <f t="shared" si="1"/>
        <v>0.7</v>
      </c>
      <c r="AA11" s="26" t="b">
        <f t="shared" si="2"/>
        <v>1</v>
      </c>
      <c r="AB11" s="26" t="b">
        <f t="shared" si="3"/>
        <v>1</v>
      </c>
    </row>
    <row r="12" spans="1:28" s="48" customFormat="1" ht="22.5" x14ac:dyDescent="0.25">
      <c r="A12" s="28">
        <v>10</v>
      </c>
      <c r="B12" s="44" t="s">
        <v>57</v>
      </c>
      <c r="C12" s="30" t="s">
        <v>23</v>
      </c>
      <c r="D12" s="50" t="s">
        <v>58</v>
      </c>
      <c r="E12" s="32">
        <v>2612073</v>
      </c>
      <c r="F12" s="33" t="s">
        <v>59</v>
      </c>
      <c r="G12" s="34" t="s">
        <v>60</v>
      </c>
      <c r="H12" s="35" t="s">
        <v>20</v>
      </c>
      <c r="I12" s="36">
        <v>1.0549999999999999</v>
      </c>
      <c r="J12" s="37" t="s">
        <v>61</v>
      </c>
      <c r="K12" s="38">
        <v>4367427.7699999996</v>
      </c>
      <c r="L12" s="39">
        <v>3057199</v>
      </c>
      <c r="M12" s="40">
        <v>1310228.7699999996</v>
      </c>
      <c r="N12" s="41">
        <v>0.7</v>
      </c>
      <c r="O12" s="42">
        <v>0</v>
      </c>
      <c r="P12" s="42">
        <v>0</v>
      </c>
      <c r="Q12" s="42">
        <v>0</v>
      </c>
      <c r="R12" s="43">
        <v>0</v>
      </c>
      <c r="S12" s="43">
        <v>3057199</v>
      </c>
      <c r="T12" s="46" t="s">
        <v>52</v>
      </c>
      <c r="U12" s="46" t="s">
        <v>52</v>
      </c>
      <c r="V12" s="46"/>
      <c r="W12" s="25"/>
      <c r="X12" s="25"/>
      <c r="Y12" s="26" t="b">
        <f t="shared" si="0"/>
        <v>1</v>
      </c>
      <c r="Z12" s="27">
        <f t="shared" si="1"/>
        <v>0.7</v>
      </c>
      <c r="AA12" s="26" t="b">
        <f t="shared" si="2"/>
        <v>1</v>
      </c>
      <c r="AB12" s="26" t="b">
        <f t="shared" si="3"/>
        <v>1</v>
      </c>
    </row>
    <row r="13" spans="1:28" s="48" customFormat="1" ht="22.5" x14ac:dyDescent="0.25">
      <c r="A13" s="9">
        <v>11</v>
      </c>
      <c r="B13" s="10" t="s">
        <v>62</v>
      </c>
      <c r="C13" s="11" t="s">
        <v>16</v>
      </c>
      <c r="D13" s="12" t="s">
        <v>63</v>
      </c>
      <c r="E13" s="13">
        <v>2601013</v>
      </c>
      <c r="F13" s="14" t="s">
        <v>64</v>
      </c>
      <c r="G13" s="15" t="s">
        <v>65</v>
      </c>
      <c r="H13" s="16" t="s">
        <v>20</v>
      </c>
      <c r="I13" s="17">
        <v>0.83799999999999997</v>
      </c>
      <c r="J13" s="18" t="s">
        <v>66</v>
      </c>
      <c r="K13" s="19">
        <v>6977618.4000000004</v>
      </c>
      <c r="L13" s="20">
        <v>4884332</v>
      </c>
      <c r="M13" s="21">
        <v>2093286.4000000004</v>
      </c>
      <c r="N13" s="22">
        <v>0.7</v>
      </c>
      <c r="O13" s="23">
        <v>0</v>
      </c>
      <c r="P13" s="23">
        <v>0</v>
      </c>
      <c r="Q13" s="23">
        <v>0</v>
      </c>
      <c r="R13" s="24">
        <v>0</v>
      </c>
      <c r="S13" s="24">
        <v>244216</v>
      </c>
      <c r="T13" s="25">
        <v>2930600</v>
      </c>
      <c r="U13" s="25">
        <v>1709516</v>
      </c>
      <c r="V13" s="46"/>
      <c r="W13" s="25"/>
      <c r="X13" s="25"/>
      <c r="Y13" s="26" t="b">
        <f t="shared" si="0"/>
        <v>1</v>
      </c>
      <c r="Z13" s="27">
        <f t="shared" si="1"/>
        <v>0.7</v>
      </c>
      <c r="AA13" s="26" t="b">
        <f t="shared" si="2"/>
        <v>1</v>
      </c>
      <c r="AB13" s="26" t="b">
        <f t="shared" si="3"/>
        <v>1</v>
      </c>
    </row>
    <row r="14" spans="1:28" s="48" customFormat="1" ht="22.5" x14ac:dyDescent="0.25">
      <c r="A14" s="28">
        <v>12</v>
      </c>
      <c r="B14" s="51" t="s">
        <v>67</v>
      </c>
      <c r="C14" s="32" t="s">
        <v>23</v>
      </c>
      <c r="D14" s="31" t="s">
        <v>68</v>
      </c>
      <c r="E14" s="37">
        <v>2607032</v>
      </c>
      <c r="F14" s="33" t="s">
        <v>41</v>
      </c>
      <c r="G14" s="34" t="s">
        <v>69</v>
      </c>
      <c r="H14" s="35" t="s">
        <v>37</v>
      </c>
      <c r="I14" s="36">
        <v>1.018</v>
      </c>
      <c r="J14" s="37" t="s">
        <v>70</v>
      </c>
      <c r="K14" s="38">
        <v>910016.26</v>
      </c>
      <c r="L14" s="52">
        <v>637011</v>
      </c>
      <c r="M14" s="53">
        <v>273005.26</v>
      </c>
      <c r="N14" s="54">
        <v>0.7</v>
      </c>
      <c r="O14" s="42">
        <v>0</v>
      </c>
      <c r="P14" s="42">
        <v>0</v>
      </c>
      <c r="Q14" s="42">
        <v>0</v>
      </c>
      <c r="R14" s="43">
        <v>0</v>
      </c>
      <c r="S14" s="43">
        <f>L14</f>
        <v>637011</v>
      </c>
      <c r="T14" s="25"/>
      <c r="U14" s="25"/>
      <c r="V14" s="46"/>
      <c r="W14" s="25"/>
      <c r="X14" s="25"/>
      <c r="Y14" s="26" t="b">
        <f t="shared" si="0"/>
        <v>1</v>
      </c>
      <c r="Z14" s="27">
        <f t="shared" si="1"/>
        <v>0.7</v>
      </c>
      <c r="AA14" s="26" t="b">
        <f t="shared" si="2"/>
        <v>1</v>
      </c>
      <c r="AB14" s="26" t="b">
        <f t="shared" si="3"/>
        <v>1</v>
      </c>
    </row>
    <row r="15" spans="1:28" s="48" customFormat="1" ht="22.5" x14ac:dyDescent="0.25">
      <c r="A15" s="28">
        <v>13</v>
      </c>
      <c r="B15" s="44" t="s">
        <v>71</v>
      </c>
      <c r="C15" s="30" t="s">
        <v>23</v>
      </c>
      <c r="D15" s="50" t="s">
        <v>72</v>
      </c>
      <c r="E15" s="28">
        <v>2609093</v>
      </c>
      <c r="F15" s="33" t="s">
        <v>73</v>
      </c>
      <c r="G15" s="34" t="s">
        <v>74</v>
      </c>
      <c r="H15" s="35" t="s">
        <v>26</v>
      </c>
      <c r="I15" s="36">
        <v>0.997</v>
      </c>
      <c r="J15" s="37" t="s">
        <v>75</v>
      </c>
      <c r="K15" s="38">
        <v>1531722.34</v>
      </c>
      <c r="L15" s="39">
        <v>1072205</v>
      </c>
      <c r="M15" s="40">
        <v>459517.34000000008</v>
      </c>
      <c r="N15" s="41">
        <v>0.7</v>
      </c>
      <c r="O15" s="42">
        <v>0</v>
      </c>
      <c r="P15" s="42">
        <v>0</v>
      </c>
      <c r="Q15" s="42">
        <v>0</v>
      </c>
      <c r="R15" s="43">
        <v>0</v>
      </c>
      <c r="S15" s="43">
        <f>L15</f>
        <v>1072205</v>
      </c>
      <c r="T15" s="25"/>
      <c r="U15" s="25"/>
      <c r="V15" s="46"/>
      <c r="W15" s="25"/>
      <c r="X15" s="25"/>
      <c r="Y15" s="26" t="b">
        <f t="shared" si="0"/>
        <v>1</v>
      </c>
      <c r="Z15" s="27">
        <f t="shared" si="1"/>
        <v>0.7</v>
      </c>
      <c r="AA15" s="26" t="b">
        <f t="shared" si="2"/>
        <v>1</v>
      </c>
      <c r="AB15" s="26" t="b">
        <f t="shared" si="3"/>
        <v>1</v>
      </c>
    </row>
    <row r="16" spans="1:28" s="48" customFormat="1" x14ac:dyDescent="0.25">
      <c r="A16" s="28">
        <v>14</v>
      </c>
      <c r="B16" s="55" t="s">
        <v>76</v>
      </c>
      <c r="C16" s="32" t="s">
        <v>23</v>
      </c>
      <c r="D16" s="50" t="s">
        <v>77</v>
      </c>
      <c r="E16" s="32">
        <v>2602023</v>
      </c>
      <c r="F16" s="33" t="s">
        <v>78</v>
      </c>
      <c r="G16" s="34" t="s">
        <v>79</v>
      </c>
      <c r="H16" s="35" t="s">
        <v>26</v>
      </c>
      <c r="I16" s="36">
        <v>0.98</v>
      </c>
      <c r="J16" s="37" t="s">
        <v>80</v>
      </c>
      <c r="K16" s="38">
        <v>3469770.45</v>
      </c>
      <c r="L16" s="52">
        <v>2428839</v>
      </c>
      <c r="M16" s="53">
        <v>1040931.4500000002</v>
      </c>
      <c r="N16" s="54">
        <v>0.7</v>
      </c>
      <c r="O16" s="56">
        <v>0</v>
      </c>
      <c r="P16" s="56">
        <v>0</v>
      </c>
      <c r="Q16" s="56">
        <v>0</v>
      </c>
      <c r="R16" s="57">
        <v>0</v>
      </c>
      <c r="S16" s="57">
        <v>2428839</v>
      </c>
      <c r="T16" s="25"/>
      <c r="U16" s="25"/>
      <c r="V16" s="46"/>
      <c r="W16" s="25"/>
      <c r="X16" s="25"/>
      <c r="Y16" s="26" t="b">
        <f t="shared" si="0"/>
        <v>1</v>
      </c>
      <c r="Z16" s="27">
        <f t="shared" si="1"/>
        <v>0.7</v>
      </c>
      <c r="AA16" s="26" t="b">
        <f t="shared" si="2"/>
        <v>1</v>
      </c>
      <c r="AB16" s="26" t="b">
        <f t="shared" si="3"/>
        <v>1</v>
      </c>
    </row>
    <row r="17" spans="1:28" s="48" customFormat="1" ht="33.75" x14ac:dyDescent="0.25">
      <c r="A17" s="9">
        <v>15</v>
      </c>
      <c r="B17" s="10" t="s">
        <v>81</v>
      </c>
      <c r="C17" s="11" t="s">
        <v>16</v>
      </c>
      <c r="D17" s="58" t="s">
        <v>17</v>
      </c>
      <c r="E17" s="13">
        <v>2604062</v>
      </c>
      <c r="F17" s="14" t="s">
        <v>18</v>
      </c>
      <c r="G17" s="15" t="s">
        <v>82</v>
      </c>
      <c r="H17" s="16" t="s">
        <v>20</v>
      </c>
      <c r="I17" s="17">
        <v>0.92</v>
      </c>
      <c r="J17" s="18" t="s">
        <v>21</v>
      </c>
      <c r="K17" s="19">
        <v>3768088</v>
      </c>
      <c r="L17" s="20">
        <v>2637661</v>
      </c>
      <c r="M17" s="21">
        <v>1130427</v>
      </c>
      <c r="N17" s="22">
        <v>0.7</v>
      </c>
      <c r="O17" s="23">
        <v>0</v>
      </c>
      <c r="P17" s="23">
        <v>0</v>
      </c>
      <c r="Q17" s="23">
        <v>0</v>
      </c>
      <c r="R17" s="24">
        <v>0</v>
      </c>
      <c r="S17" s="24">
        <v>31500</v>
      </c>
      <c r="T17" s="25">
        <v>1348230</v>
      </c>
      <c r="U17" s="25">
        <v>1257931</v>
      </c>
      <c r="V17" s="46"/>
      <c r="W17" s="25"/>
      <c r="X17" s="25"/>
      <c r="Y17" s="26" t="b">
        <f t="shared" si="0"/>
        <v>1</v>
      </c>
      <c r="Z17" s="27">
        <f t="shared" si="1"/>
        <v>0.7</v>
      </c>
      <c r="AA17" s="26" t="b">
        <f t="shared" si="2"/>
        <v>1</v>
      </c>
      <c r="AB17" s="26" t="b">
        <f t="shared" si="3"/>
        <v>1</v>
      </c>
    </row>
    <row r="18" spans="1:28" s="26" customFormat="1" ht="22.5" x14ac:dyDescent="0.25">
      <c r="A18" s="28">
        <v>16</v>
      </c>
      <c r="B18" s="44" t="s">
        <v>83</v>
      </c>
      <c r="C18" s="30" t="s">
        <v>23</v>
      </c>
      <c r="D18" s="50" t="s">
        <v>84</v>
      </c>
      <c r="E18" s="28">
        <v>2604023</v>
      </c>
      <c r="F18" s="33" t="s">
        <v>18</v>
      </c>
      <c r="G18" s="34" t="s">
        <v>85</v>
      </c>
      <c r="H18" s="35" t="s">
        <v>20</v>
      </c>
      <c r="I18" s="36">
        <v>0.53</v>
      </c>
      <c r="J18" s="37" t="s">
        <v>56</v>
      </c>
      <c r="K18" s="38">
        <v>2574169.84</v>
      </c>
      <c r="L18" s="39">
        <v>1544501</v>
      </c>
      <c r="M18" s="40">
        <v>1029668.8399999999</v>
      </c>
      <c r="N18" s="41">
        <v>0.6</v>
      </c>
      <c r="O18" s="42">
        <v>0</v>
      </c>
      <c r="P18" s="42">
        <v>0</v>
      </c>
      <c r="Q18" s="42">
        <v>0</v>
      </c>
      <c r="R18" s="43">
        <v>0</v>
      </c>
      <c r="S18" s="43">
        <f>L18</f>
        <v>1544501</v>
      </c>
      <c r="T18" s="45"/>
      <c r="U18" s="45"/>
      <c r="V18" s="25"/>
      <c r="W18" s="25"/>
      <c r="X18" s="25"/>
      <c r="Y18" s="26" t="b">
        <f t="shared" si="0"/>
        <v>1</v>
      </c>
      <c r="Z18" s="27">
        <f t="shared" si="1"/>
        <v>0.6</v>
      </c>
      <c r="AA18" s="26" t="b">
        <f t="shared" si="2"/>
        <v>1</v>
      </c>
      <c r="AB18" s="26" t="b">
        <f t="shared" si="3"/>
        <v>1</v>
      </c>
    </row>
    <row r="19" spans="1:28" s="26" customFormat="1" ht="22.5" x14ac:dyDescent="0.25">
      <c r="A19" s="28">
        <v>17</v>
      </c>
      <c r="B19" s="29" t="s">
        <v>86</v>
      </c>
      <c r="C19" s="59" t="s">
        <v>23</v>
      </c>
      <c r="D19" s="50" t="s">
        <v>87</v>
      </c>
      <c r="E19" s="60">
        <v>2609062</v>
      </c>
      <c r="F19" s="61" t="s">
        <v>73</v>
      </c>
      <c r="G19" s="62" t="s">
        <v>88</v>
      </c>
      <c r="H19" s="63" t="s">
        <v>37</v>
      </c>
      <c r="I19" s="36">
        <v>0.441</v>
      </c>
      <c r="J19" s="64" t="s">
        <v>89</v>
      </c>
      <c r="K19" s="65">
        <v>346398.6</v>
      </c>
      <c r="L19" s="66">
        <v>242479</v>
      </c>
      <c r="M19" s="67">
        <v>103919.59999999998</v>
      </c>
      <c r="N19" s="68">
        <v>0.7</v>
      </c>
      <c r="O19" s="69">
        <v>0</v>
      </c>
      <c r="P19" s="69">
        <v>0</v>
      </c>
      <c r="Q19" s="69">
        <v>0</v>
      </c>
      <c r="R19" s="70">
        <v>0</v>
      </c>
      <c r="S19" s="70">
        <v>242479</v>
      </c>
      <c r="T19" s="25"/>
      <c r="U19" s="25"/>
      <c r="V19" s="25"/>
      <c r="W19" s="25"/>
      <c r="X19" s="25"/>
      <c r="Y19" s="26" t="b">
        <f t="shared" si="0"/>
        <v>1</v>
      </c>
      <c r="Z19" s="27">
        <f t="shared" si="1"/>
        <v>0.7</v>
      </c>
      <c r="AA19" s="26" t="b">
        <f t="shared" si="2"/>
        <v>1</v>
      </c>
      <c r="AB19" s="26" t="b">
        <f t="shared" si="3"/>
        <v>1</v>
      </c>
    </row>
    <row r="20" spans="1:28" s="26" customFormat="1" ht="22.5" x14ac:dyDescent="0.25">
      <c r="A20" s="28">
        <v>18</v>
      </c>
      <c r="B20" s="44" t="s">
        <v>90</v>
      </c>
      <c r="C20" s="30" t="s">
        <v>23</v>
      </c>
      <c r="D20" s="50" t="s">
        <v>91</v>
      </c>
      <c r="E20" s="32">
        <v>2609033</v>
      </c>
      <c r="F20" s="33" t="s">
        <v>73</v>
      </c>
      <c r="G20" s="34" t="s">
        <v>92</v>
      </c>
      <c r="H20" s="35" t="s">
        <v>26</v>
      </c>
      <c r="I20" s="36">
        <v>0.34100000000000003</v>
      </c>
      <c r="J20" s="37" t="s">
        <v>93</v>
      </c>
      <c r="K20" s="38">
        <v>998922.08</v>
      </c>
      <c r="L20" s="39">
        <v>699245</v>
      </c>
      <c r="M20" s="40">
        <v>299677.07999999996</v>
      </c>
      <c r="N20" s="41">
        <v>0.7</v>
      </c>
      <c r="O20" s="42">
        <v>0</v>
      </c>
      <c r="P20" s="42">
        <v>0</v>
      </c>
      <c r="Q20" s="42">
        <v>0</v>
      </c>
      <c r="R20" s="43">
        <v>0</v>
      </c>
      <c r="S20" s="43">
        <v>699245</v>
      </c>
      <c r="T20" s="25"/>
      <c r="U20" s="25"/>
      <c r="V20" s="25"/>
      <c r="W20" s="25"/>
      <c r="X20" s="25"/>
      <c r="Y20" s="26" t="b">
        <f t="shared" si="0"/>
        <v>1</v>
      </c>
      <c r="Z20" s="27">
        <f t="shared" si="1"/>
        <v>0.7</v>
      </c>
      <c r="AA20" s="26" t="b">
        <f t="shared" si="2"/>
        <v>1</v>
      </c>
      <c r="AB20" s="26" t="b">
        <f t="shared" si="3"/>
        <v>1</v>
      </c>
    </row>
    <row r="21" spans="1:28" s="26" customFormat="1" ht="22.5" x14ac:dyDescent="0.25">
      <c r="A21" s="28">
        <v>19</v>
      </c>
      <c r="B21" s="44" t="s">
        <v>94</v>
      </c>
      <c r="C21" s="30" t="s">
        <v>23</v>
      </c>
      <c r="D21" s="50" t="s">
        <v>95</v>
      </c>
      <c r="E21" s="28">
        <v>2604043</v>
      </c>
      <c r="F21" s="33" t="s">
        <v>18</v>
      </c>
      <c r="G21" s="34" t="s">
        <v>96</v>
      </c>
      <c r="H21" s="35" t="s">
        <v>26</v>
      </c>
      <c r="I21" s="36">
        <v>0.34</v>
      </c>
      <c r="J21" s="37" t="s">
        <v>51</v>
      </c>
      <c r="K21" s="38">
        <v>3211194.9</v>
      </c>
      <c r="L21" s="39">
        <v>1926716</v>
      </c>
      <c r="M21" s="40">
        <f>K21-L21</f>
        <v>1284478.8999999999</v>
      </c>
      <c r="N21" s="41">
        <v>0.6</v>
      </c>
      <c r="O21" s="42">
        <v>0</v>
      </c>
      <c r="P21" s="42">
        <v>0</v>
      </c>
      <c r="Q21" s="42">
        <v>0</v>
      </c>
      <c r="R21" s="43">
        <v>0</v>
      </c>
      <c r="S21" s="43">
        <f>L21</f>
        <v>1926716</v>
      </c>
      <c r="T21" s="25"/>
      <c r="U21" s="25"/>
      <c r="V21" s="25"/>
      <c r="W21" s="25"/>
      <c r="X21" s="25"/>
      <c r="Y21" s="26" t="b">
        <f t="shared" si="0"/>
        <v>1</v>
      </c>
      <c r="Z21" s="27">
        <f t="shared" si="1"/>
        <v>0.6</v>
      </c>
      <c r="AA21" s="26" t="b">
        <f t="shared" si="2"/>
        <v>1</v>
      </c>
      <c r="AB21" s="26" t="b">
        <f t="shared" si="3"/>
        <v>1</v>
      </c>
    </row>
    <row r="22" spans="1:28" s="26" customFormat="1" ht="22.5" x14ac:dyDescent="0.25">
      <c r="A22" s="28">
        <v>20</v>
      </c>
      <c r="B22" s="44" t="s">
        <v>97</v>
      </c>
      <c r="C22" s="30" t="s">
        <v>23</v>
      </c>
      <c r="D22" s="50" t="s">
        <v>98</v>
      </c>
      <c r="E22" s="32">
        <v>2604182</v>
      </c>
      <c r="F22" s="33" t="s">
        <v>18</v>
      </c>
      <c r="G22" s="34" t="s">
        <v>99</v>
      </c>
      <c r="H22" s="35" t="s">
        <v>26</v>
      </c>
      <c r="I22" s="36">
        <v>0.313</v>
      </c>
      <c r="J22" s="37" t="s">
        <v>75</v>
      </c>
      <c r="K22" s="38">
        <v>530464.59</v>
      </c>
      <c r="L22" s="39">
        <v>371325</v>
      </c>
      <c r="M22" s="40">
        <v>159139.58999999997</v>
      </c>
      <c r="N22" s="41">
        <v>0.7</v>
      </c>
      <c r="O22" s="42">
        <v>0</v>
      </c>
      <c r="P22" s="42">
        <v>0</v>
      </c>
      <c r="Q22" s="42">
        <v>0</v>
      </c>
      <c r="R22" s="43">
        <v>0</v>
      </c>
      <c r="S22" s="43">
        <v>371325</v>
      </c>
      <c r="T22" s="25"/>
      <c r="U22" s="25"/>
      <c r="V22" s="25"/>
      <c r="W22" s="25"/>
      <c r="X22" s="25"/>
      <c r="Y22" s="26" t="b">
        <f t="shared" si="0"/>
        <v>1</v>
      </c>
      <c r="Z22" s="27">
        <f t="shared" si="1"/>
        <v>0.7</v>
      </c>
      <c r="AA22" s="26" t="b">
        <f t="shared" si="2"/>
        <v>1</v>
      </c>
      <c r="AB22" s="26" t="b">
        <f t="shared" si="3"/>
        <v>1</v>
      </c>
    </row>
    <row r="23" spans="1:28" s="26" customFormat="1" x14ac:dyDescent="0.25">
      <c r="A23" s="9">
        <v>21</v>
      </c>
      <c r="B23" s="10" t="s">
        <v>100</v>
      </c>
      <c r="C23" s="11" t="s">
        <v>16</v>
      </c>
      <c r="D23" s="58" t="s">
        <v>101</v>
      </c>
      <c r="E23" s="13">
        <v>2604192</v>
      </c>
      <c r="F23" s="14" t="s">
        <v>18</v>
      </c>
      <c r="G23" s="15" t="s">
        <v>102</v>
      </c>
      <c r="H23" s="16" t="s">
        <v>20</v>
      </c>
      <c r="I23" s="17">
        <v>0.28100000000000003</v>
      </c>
      <c r="J23" s="18" t="s">
        <v>103</v>
      </c>
      <c r="K23" s="19">
        <v>1936757.16</v>
      </c>
      <c r="L23" s="20">
        <v>1355730</v>
      </c>
      <c r="M23" s="21">
        <v>581027.15999999992</v>
      </c>
      <c r="N23" s="22">
        <v>0.7</v>
      </c>
      <c r="O23" s="23">
        <v>0</v>
      </c>
      <c r="P23" s="23">
        <v>0</v>
      </c>
      <c r="Q23" s="23">
        <v>0</v>
      </c>
      <c r="R23" s="24">
        <v>0</v>
      </c>
      <c r="S23" s="24">
        <v>350000</v>
      </c>
      <c r="T23" s="25">
        <v>1005730</v>
      </c>
      <c r="U23" s="25"/>
      <c r="V23" s="25"/>
      <c r="W23" s="25"/>
      <c r="X23" s="25"/>
      <c r="Y23" s="26" t="b">
        <f t="shared" si="0"/>
        <v>1</v>
      </c>
      <c r="Z23" s="27">
        <f t="shared" si="1"/>
        <v>0.7</v>
      </c>
      <c r="AA23" s="26" t="b">
        <f t="shared" si="2"/>
        <v>1</v>
      </c>
      <c r="AB23" s="26" t="b">
        <f t="shared" si="3"/>
        <v>1</v>
      </c>
    </row>
    <row r="24" spans="1:28" s="26" customFormat="1" x14ac:dyDescent="0.25">
      <c r="A24" s="9">
        <v>22</v>
      </c>
      <c r="B24" s="10" t="s">
        <v>104</v>
      </c>
      <c r="C24" s="11" t="s">
        <v>16</v>
      </c>
      <c r="D24" s="58" t="s">
        <v>101</v>
      </c>
      <c r="E24" s="13">
        <v>2604192</v>
      </c>
      <c r="F24" s="14" t="s">
        <v>18</v>
      </c>
      <c r="G24" s="15" t="s">
        <v>105</v>
      </c>
      <c r="H24" s="16" t="s">
        <v>20</v>
      </c>
      <c r="I24" s="17">
        <v>0.22</v>
      </c>
      <c r="J24" s="18" t="s">
        <v>103</v>
      </c>
      <c r="K24" s="19">
        <v>1208193.5</v>
      </c>
      <c r="L24" s="20">
        <v>845735</v>
      </c>
      <c r="M24" s="21">
        <v>362458.5</v>
      </c>
      <c r="N24" s="22">
        <v>0.7</v>
      </c>
      <c r="O24" s="23">
        <v>0</v>
      </c>
      <c r="P24" s="23">
        <v>0</v>
      </c>
      <c r="Q24" s="23">
        <v>0</v>
      </c>
      <c r="R24" s="24">
        <v>0</v>
      </c>
      <c r="S24" s="24">
        <v>350000</v>
      </c>
      <c r="T24" s="25">
        <v>495735</v>
      </c>
      <c r="U24" s="25"/>
      <c r="V24" s="25"/>
      <c r="W24" s="25"/>
      <c r="X24" s="25"/>
      <c r="Y24" s="26" t="b">
        <f t="shared" si="0"/>
        <v>1</v>
      </c>
      <c r="Z24" s="27">
        <f t="shared" si="1"/>
        <v>0.7</v>
      </c>
      <c r="AA24" s="26" t="b">
        <f t="shared" si="2"/>
        <v>1</v>
      </c>
      <c r="AB24" s="26" t="b">
        <f t="shared" si="3"/>
        <v>1</v>
      </c>
    </row>
    <row r="25" spans="1:28" s="26" customFormat="1" ht="33.75" x14ac:dyDescent="0.25">
      <c r="A25" s="28">
        <v>23</v>
      </c>
      <c r="B25" s="10" t="s">
        <v>106</v>
      </c>
      <c r="C25" s="11" t="s">
        <v>16</v>
      </c>
      <c r="D25" s="58" t="s">
        <v>54</v>
      </c>
      <c r="E25" s="13">
        <v>2607011</v>
      </c>
      <c r="F25" s="14" t="s">
        <v>41</v>
      </c>
      <c r="G25" s="15" t="s">
        <v>107</v>
      </c>
      <c r="H25" s="16" t="s">
        <v>20</v>
      </c>
      <c r="I25" s="17">
        <v>2.7610000000000001</v>
      </c>
      <c r="J25" s="18" t="s">
        <v>108</v>
      </c>
      <c r="K25" s="19">
        <v>31168590.870000001</v>
      </c>
      <c r="L25" s="20">
        <v>21818013</v>
      </c>
      <c r="M25" s="21">
        <v>9350577.870000001</v>
      </c>
      <c r="N25" s="22">
        <v>0.7</v>
      </c>
      <c r="O25" s="23">
        <v>0</v>
      </c>
      <c r="P25" s="23">
        <v>0</v>
      </c>
      <c r="Q25" s="23">
        <v>0</v>
      </c>
      <c r="R25" s="24">
        <v>0</v>
      </c>
      <c r="S25" s="24">
        <v>3875</v>
      </c>
      <c r="T25" s="25">
        <v>270805</v>
      </c>
      <c r="U25" s="25">
        <v>4453096</v>
      </c>
      <c r="V25" s="25">
        <v>10681398</v>
      </c>
      <c r="W25" s="25">
        <v>6408839</v>
      </c>
      <c r="X25" s="25"/>
      <c r="Y25" s="26" t="b">
        <f t="shared" si="0"/>
        <v>1</v>
      </c>
      <c r="Z25" s="27">
        <f t="shared" si="1"/>
        <v>0.7</v>
      </c>
      <c r="AA25" s="26" t="b">
        <f t="shared" si="2"/>
        <v>1</v>
      </c>
      <c r="AB25" s="26" t="b">
        <f t="shared" si="3"/>
        <v>1</v>
      </c>
    </row>
    <row r="26" spans="1:28" s="26" customFormat="1" ht="22.5" x14ac:dyDescent="0.25">
      <c r="A26" s="28">
        <v>24</v>
      </c>
      <c r="B26" s="44" t="s">
        <v>109</v>
      </c>
      <c r="C26" s="30" t="s">
        <v>23</v>
      </c>
      <c r="D26" s="50" t="s">
        <v>110</v>
      </c>
      <c r="E26" s="32">
        <v>2606012</v>
      </c>
      <c r="F26" s="33" t="s">
        <v>30</v>
      </c>
      <c r="G26" s="34" t="s">
        <v>111</v>
      </c>
      <c r="H26" s="35" t="s">
        <v>37</v>
      </c>
      <c r="I26" s="36">
        <v>1.1419999999999999</v>
      </c>
      <c r="J26" s="37" t="s">
        <v>112</v>
      </c>
      <c r="K26" s="38">
        <v>365585.51</v>
      </c>
      <c r="L26" s="39">
        <v>219351</v>
      </c>
      <c r="M26" s="40">
        <v>146234.51</v>
      </c>
      <c r="N26" s="41">
        <v>0.6</v>
      </c>
      <c r="O26" s="42">
        <v>0</v>
      </c>
      <c r="P26" s="42">
        <v>0</v>
      </c>
      <c r="Q26" s="42">
        <v>0</v>
      </c>
      <c r="R26" s="43">
        <v>0</v>
      </c>
      <c r="S26" s="43">
        <v>219351</v>
      </c>
      <c r="T26" s="25"/>
      <c r="U26" s="25"/>
      <c r="V26" s="25"/>
      <c r="W26" s="25"/>
      <c r="X26" s="25"/>
      <c r="Y26" s="26" t="b">
        <f t="shared" si="0"/>
        <v>1</v>
      </c>
      <c r="Z26" s="27">
        <f t="shared" si="1"/>
        <v>0.6</v>
      </c>
      <c r="AA26" s="26" t="b">
        <f t="shared" si="2"/>
        <v>1</v>
      </c>
      <c r="AB26" s="26" t="b">
        <f t="shared" si="3"/>
        <v>1</v>
      </c>
    </row>
    <row r="27" spans="1:28" s="26" customFormat="1" ht="33.75" x14ac:dyDescent="0.25">
      <c r="A27" s="9">
        <v>25</v>
      </c>
      <c r="B27" s="10" t="s">
        <v>113</v>
      </c>
      <c r="C27" s="11" t="s">
        <v>16</v>
      </c>
      <c r="D27" s="58" t="s">
        <v>17</v>
      </c>
      <c r="E27" s="13">
        <v>2604062</v>
      </c>
      <c r="F27" s="14" t="s">
        <v>18</v>
      </c>
      <c r="G27" s="15" t="s">
        <v>114</v>
      </c>
      <c r="H27" s="16" t="s">
        <v>20</v>
      </c>
      <c r="I27" s="17">
        <v>1.0049999999999999</v>
      </c>
      <c r="J27" s="18" t="s">
        <v>115</v>
      </c>
      <c r="K27" s="19">
        <v>4474025</v>
      </c>
      <c r="L27" s="20">
        <v>3131817</v>
      </c>
      <c r="M27" s="21">
        <v>1342208</v>
      </c>
      <c r="N27" s="22">
        <v>0.7</v>
      </c>
      <c r="O27" s="23">
        <v>0</v>
      </c>
      <c r="P27" s="23">
        <v>0</v>
      </c>
      <c r="Q27" s="23">
        <v>0</v>
      </c>
      <c r="R27" s="24">
        <v>0</v>
      </c>
      <c r="S27" s="24">
        <v>49000</v>
      </c>
      <c r="T27" s="25">
        <v>945000</v>
      </c>
      <c r="U27" s="25">
        <v>2137817</v>
      </c>
      <c r="V27" s="25"/>
      <c r="W27" s="25"/>
      <c r="X27" s="25"/>
      <c r="Y27" s="26" t="b">
        <f t="shared" si="0"/>
        <v>1</v>
      </c>
      <c r="Z27" s="27">
        <f t="shared" si="1"/>
        <v>0.7</v>
      </c>
      <c r="AA27" s="26" t="b">
        <f t="shared" si="2"/>
        <v>1</v>
      </c>
      <c r="AB27" s="26" t="b">
        <f t="shared" si="3"/>
        <v>1</v>
      </c>
    </row>
    <row r="28" spans="1:28" s="26" customFormat="1" ht="33.75" x14ac:dyDescent="0.25">
      <c r="A28" s="9">
        <v>26</v>
      </c>
      <c r="B28" s="10" t="s">
        <v>116</v>
      </c>
      <c r="C28" s="11" t="s">
        <v>16</v>
      </c>
      <c r="D28" s="58" t="s">
        <v>117</v>
      </c>
      <c r="E28" s="13">
        <v>2611011</v>
      </c>
      <c r="F28" s="14" t="s">
        <v>118</v>
      </c>
      <c r="G28" s="15" t="s">
        <v>119</v>
      </c>
      <c r="H28" s="16" t="s">
        <v>20</v>
      </c>
      <c r="I28" s="17">
        <v>0.80900000000000005</v>
      </c>
      <c r="J28" s="18" t="s">
        <v>120</v>
      </c>
      <c r="K28" s="19">
        <v>30674490.710000001</v>
      </c>
      <c r="L28" s="20">
        <v>21472143</v>
      </c>
      <c r="M28" s="21">
        <v>9202347.7100000009</v>
      </c>
      <c r="N28" s="22">
        <v>0.7</v>
      </c>
      <c r="O28" s="23">
        <v>0</v>
      </c>
      <c r="P28" s="23">
        <v>0</v>
      </c>
      <c r="Q28" s="23">
        <v>0</v>
      </c>
      <c r="R28" s="24">
        <v>0</v>
      </c>
      <c r="S28" s="24">
        <v>3578690</v>
      </c>
      <c r="T28" s="25">
        <v>10736072</v>
      </c>
      <c r="U28" s="25">
        <v>7157381</v>
      </c>
      <c r="V28" s="25"/>
      <c r="W28" s="25"/>
      <c r="X28" s="25"/>
      <c r="Y28" s="26" t="b">
        <f t="shared" si="0"/>
        <v>1</v>
      </c>
      <c r="Z28" s="27">
        <f t="shared" si="1"/>
        <v>0.7</v>
      </c>
      <c r="AA28" s="26" t="b">
        <f t="shared" si="2"/>
        <v>1</v>
      </c>
      <c r="AB28" s="26" t="b">
        <f t="shared" si="3"/>
        <v>1</v>
      </c>
    </row>
    <row r="29" spans="1:28" s="26" customFormat="1" ht="33.75" x14ac:dyDescent="0.25">
      <c r="A29" s="9">
        <v>27</v>
      </c>
      <c r="B29" s="71" t="s">
        <v>121</v>
      </c>
      <c r="C29" s="13" t="s">
        <v>16</v>
      </c>
      <c r="D29" s="58" t="s">
        <v>68</v>
      </c>
      <c r="E29" s="18">
        <v>2607032</v>
      </c>
      <c r="F29" s="14" t="s">
        <v>41</v>
      </c>
      <c r="G29" s="15" t="s">
        <v>122</v>
      </c>
      <c r="H29" s="16" t="s">
        <v>20</v>
      </c>
      <c r="I29" s="17">
        <v>0.58399999999999996</v>
      </c>
      <c r="J29" s="18" t="s">
        <v>123</v>
      </c>
      <c r="K29" s="19">
        <v>3031384.31</v>
      </c>
      <c r="L29" s="72">
        <v>2121969</v>
      </c>
      <c r="M29" s="73">
        <v>909415.31</v>
      </c>
      <c r="N29" s="74">
        <v>0.7</v>
      </c>
      <c r="O29" s="75">
        <v>0</v>
      </c>
      <c r="P29" s="75">
        <v>0</v>
      </c>
      <c r="Q29" s="75">
        <v>0</v>
      </c>
      <c r="R29" s="76">
        <v>0</v>
      </c>
      <c r="S29" s="77">
        <v>1060984</v>
      </c>
      <c r="T29" s="78">
        <v>1060985</v>
      </c>
      <c r="U29" s="25"/>
      <c r="V29" s="25"/>
      <c r="W29" s="25"/>
      <c r="X29" s="25"/>
      <c r="Y29" s="26" t="b">
        <f t="shared" si="0"/>
        <v>1</v>
      </c>
      <c r="Z29" s="27">
        <f t="shared" si="1"/>
        <v>0.7</v>
      </c>
      <c r="AA29" s="26" t="b">
        <f t="shared" si="2"/>
        <v>1</v>
      </c>
      <c r="AB29" s="26" t="b">
        <f t="shared" si="3"/>
        <v>1</v>
      </c>
    </row>
    <row r="30" spans="1:28" s="26" customFormat="1" ht="22.5" x14ac:dyDescent="0.25">
      <c r="A30" s="9">
        <v>28</v>
      </c>
      <c r="B30" s="10" t="s">
        <v>124</v>
      </c>
      <c r="C30" s="11" t="s">
        <v>16</v>
      </c>
      <c r="D30" s="58" t="s">
        <v>91</v>
      </c>
      <c r="E30" s="13">
        <v>2609033</v>
      </c>
      <c r="F30" s="14" t="s">
        <v>73</v>
      </c>
      <c r="G30" s="15" t="s">
        <v>125</v>
      </c>
      <c r="H30" s="16" t="s">
        <v>20</v>
      </c>
      <c r="I30" s="17">
        <v>0.46800000000000003</v>
      </c>
      <c r="J30" s="18" t="s">
        <v>126</v>
      </c>
      <c r="K30" s="19">
        <v>794150.05</v>
      </c>
      <c r="L30" s="20">
        <v>555905</v>
      </c>
      <c r="M30" s="21">
        <v>238245.05000000005</v>
      </c>
      <c r="N30" s="22">
        <v>0.7</v>
      </c>
      <c r="O30" s="23">
        <v>0</v>
      </c>
      <c r="P30" s="23">
        <v>0</v>
      </c>
      <c r="Q30" s="23">
        <v>0</v>
      </c>
      <c r="R30" s="24">
        <v>0</v>
      </c>
      <c r="S30" s="24">
        <v>700</v>
      </c>
      <c r="T30" s="25">
        <v>555205</v>
      </c>
      <c r="U30" s="25"/>
      <c r="V30" s="25"/>
      <c r="W30" s="25"/>
      <c r="X30" s="25"/>
      <c r="Y30" s="26" t="b">
        <f t="shared" si="0"/>
        <v>1</v>
      </c>
      <c r="Z30" s="27">
        <f t="shared" si="1"/>
        <v>0.7</v>
      </c>
      <c r="AA30" s="26" t="b">
        <f t="shared" si="2"/>
        <v>1</v>
      </c>
      <c r="AB30" s="26" t="b">
        <f t="shared" si="3"/>
        <v>1</v>
      </c>
    </row>
    <row r="31" spans="1:28" s="26" customFormat="1" ht="22.5" x14ac:dyDescent="0.25">
      <c r="A31" s="9">
        <v>29</v>
      </c>
      <c r="B31" s="10" t="s">
        <v>127</v>
      </c>
      <c r="C31" s="11" t="s">
        <v>16</v>
      </c>
      <c r="D31" s="58" t="s">
        <v>101</v>
      </c>
      <c r="E31" s="13">
        <v>2604192</v>
      </c>
      <c r="F31" s="14" t="s">
        <v>18</v>
      </c>
      <c r="G31" s="15" t="s">
        <v>128</v>
      </c>
      <c r="H31" s="16" t="s">
        <v>20</v>
      </c>
      <c r="I31" s="17">
        <v>0.44600000000000001</v>
      </c>
      <c r="J31" s="18" t="s">
        <v>103</v>
      </c>
      <c r="K31" s="19">
        <v>4028760.44</v>
      </c>
      <c r="L31" s="20">
        <v>2820132</v>
      </c>
      <c r="M31" s="21">
        <v>1208628.44</v>
      </c>
      <c r="N31" s="22">
        <v>0.7</v>
      </c>
      <c r="O31" s="23">
        <v>0</v>
      </c>
      <c r="P31" s="23">
        <v>0</v>
      </c>
      <c r="Q31" s="23">
        <v>0</v>
      </c>
      <c r="R31" s="24">
        <v>0</v>
      </c>
      <c r="S31" s="24">
        <v>350000</v>
      </c>
      <c r="T31" s="25">
        <v>2470132</v>
      </c>
      <c r="U31" s="25"/>
      <c r="V31" s="25"/>
      <c r="W31" s="25"/>
      <c r="X31" s="25"/>
      <c r="Y31" s="26" t="b">
        <f t="shared" si="0"/>
        <v>1</v>
      </c>
      <c r="Z31" s="27">
        <f t="shared" si="1"/>
        <v>0.7</v>
      </c>
      <c r="AA31" s="26" t="b">
        <f t="shared" si="2"/>
        <v>1</v>
      </c>
      <c r="AB31" s="26" t="b">
        <f t="shared" si="3"/>
        <v>1</v>
      </c>
    </row>
    <row r="32" spans="1:28" s="26" customFormat="1" ht="45" x14ac:dyDescent="0.25">
      <c r="A32" s="28">
        <v>30</v>
      </c>
      <c r="B32" s="47" t="s">
        <v>129</v>
      </c>
      <c r="C32" s="30" t="s">
        <v>23</v>
      </c>
      <c r="D32" s="50" t="s">
        <v>117</v>
      </c>
      <c r="E32" s="32">
        <v>2611011</v>
      </c>
      <c r="F32" s="33" t="s">
        <v>118</v>
      </c>
      <c r="G32" s="34" t="s">
        <v>130</v>
      </c>
      <c r="H32" s="35" t="s">
        <v>37</v>
      </c>
      <c r="I32" s="36">
        <v>0</v>
      </c>
      <c r="J32" s="37" t="s">
        <v>131</v>
      </c>
      <c r="K32" s="38">
        <v>0</v>
      </c>
      <c r="L32" s="39">
        <v>0</v>
      </c>
      <c r="M32" s="40">
        <f>K32-L32</f>
        <v>0</v>
      </c>
      <c r="N32" s="41">
        <v>0.7</v>
      </c>
      <c r="O32" s="42">
        <v>0</v>
      </c>
      <c r="P32" s="42">
        <v>0</v>
      </c>
      <c r="Q32" s="42">
        <v>0</v>
      </c>
      <c r="R32" s="43">
        <v>0</v>
      </c>
      <c r="S32" s="43">
        <f>L32</f>
        <v>0</v>
      </c>
      <c r="T32" s="25"/>
      <c r="U32" s="25"/>
      <c r="V32" s="25"/>
      <c r="W32" s="25"/>
      <c r="X32" s="25"/>
      <c r="Y32" s="26" t="b">
        <f t="shared" si="0"/>
        <v>1</v>
      </c>
      <c r="Z32" s="27" t="e">
        <f t="shared" si="1"/>
        <v>#DIV/0!</v>
      </c>
      <c r="AA32" s="26" t="e">
        <f t="shared" si="2"/>
        <v>#DIV/0!</v>
      </c>
      <c r="AB32" s="26" t="b">
        <f t="shared" si="3"/>
        <v>1</v>
      </c>
    </row>
    <row r="33" spans="1:28" s="26" customFormat="1" ht="22.5" x14ac:dyDescent="0.25">
      <c r="A33" s="28">
        <v>31</v>
      </c>
      <c r="B33" s="44" t="s">
        <v>132</v>
      </c>
      <c r="C33" s="30" t="s">
        <v>23</v>
      </c>
      <c r="D33" s="50" t="s">
        <v>98</v>
      </c>
      <c r="E33" s="32">
        <v>2604182</v>
      </c>
      <c r="F33" s="33" t="s">
        <v>18</v>
      </c>
      <c r="G33" s="34" t="s">
        <v>133</v>
      </c>
      <c r="H33" s="35" t="s">
        <v>37</v>
      </c>
      <c r="I33" s="36">
        <v>0.42199999999999999</v>
      </c>
      <c r="J33" s="37" t="s">
        <v>75</v>
      </c>
      <c r="K33" s="38">
        <v>530464.59</v>
      </c>
      <c r="L33" s="39">
        <v>371325</v>
      </c>
      <c r="M33" s="40">
        <v>159139.58999999997</v>
      </c>
      <c r="N33" s="41">
        <v>0.7</v>
      </c>
      <c r="O33" s="42">
        <v>0</v>
      </c>
      <c r="P33" s="42">
        <v>0</v>
      </c>
      <c r="Q33" s="42">
        <v>0</v>
      </c>
      <c r="R33" s="43">
        <v>0</v>
      </c>
      <c r="S33" s="43">
        <v>371325</v>
      </c>
      <c r="T33" s="25"/>
      <c r="U33" s="25"/>
      <c r="V33" s="25"/>
      <c r="W33" s="25"/>
      <c r="X33" s="25"/>
      <c r="Y33" s="26" t="b">
        <f t="shared" si="0"/>
        <v>1</v>
      </c>
      <c r="Z33" s="27">
        <f t="shared" si="1"/>
        <v>0.7</v>
      </c>
      <c r="AA33" s="26" t="b">
        <f t="shared" si="2"/>
        <v>1</v>
      </c>
      <c r="AB33" s="26" t="b">
        <f t="shared" si="3"/>
        <v>1</v>
      </c>
    </row>
    <row r="34" spans="1:28" s="26" customFormat="1" ht="22.5" x14ac:dyDescent="0.25">
      <c r="A34" s="28">
        <v>32</v>
      </c>
      <c r="B34" s="44" t="s">
        <v>134</v>
      </c>
      <c r="C34" s="30" t="s">
        <v>23</v>
      </c>
      <c r="D34" s="50" t="s">
        <v>135</v>
      </c>
      <c r="E34" s="32">
        <v>2604133</v>
      </c>
      <c r="F34" s="33" t="s">
        <v>18</v>
      </c>
      <c r="G34" s="34" t="s">
        <v>136</v>
      </c>
      <c r="H34" s="35" t="s">
        <v>26</v>
      </c>
      <c r="I34" s="36">
        <v>0.252</v>
      </c>
      <c r="J34" s="37" t="s">
        <v>70</v>
      </c>
      <c r="K34" s="38">
        <v>896328.46</v>
      </c>
      <c r="L34" s="39">
        <v>627429</v>
      </c>
      <c r="M34" s="40">
        <v>268899.45999999996</v>
      </c>
      <c r="N34" s="41">
        <v>0.7</v>
      </c>
      <c r="O34" s="42">
        <v>0</v>
      </c>
      <c r="P34" s="42">
        <v>0</v>
      </c>
      <c r="Q34" s="42">
        <v>0</v>
      </c>
      <c r="R34" s="43">
        <v>0</v>
      </c>
      <c r="S34" s="43">
        <v>627429</v>
      </c>
      <c r="T34" s="25"/>
      <c r="U34" s="25"/>
      <c r="V34" s="25"/>
      <c r="W34" s="25"/>
      <c r="X34" s="25"/>
      <c r="Y34" s="26" t="b">
        <f t="shared" si="0"/>
        <v>1</v>
      </c>
      <c r="Z34" s="27">
        <f t="shared" si="1"/>
        <v>0.7</v>
      </c>
      <c r="AA34" s="26" t="b">
        <f t="shared" si="2"/>
        <v>1</v>
      </c>
      <c r="AB34" s="26" t="b">
        <f t="shared" si="3"/>
        <v>1</v>
      </c>
    </row>
    <row r="35" spans="1:28" s="26" customFormat="1" ht="22.5" x14ac:dyDescent="0.25">
      <c r="A35" s="28">
        <v>33</v>
      </c>
      <c r="B35" s="44" t="s">
        <v>137</v>
      </c>
      <c r="C35" s="30" t="s">
        <v>23</v>
      </c>
      <c r="D35" s="50" t="s">
        <v>138</v>
      </c>
      <c r="E35" s="32">
        <v>2605072</v>
      </c>
      <c r="F35" s="33" t="s">
        <v>139</v>
      </c>
      <c r="G35" s="34" t="s">
        <v>140</v>
      </c>
      <c r="H35" s="35" t="s">
        <v>26</v>
      </c>
      <c r="I35" s="36">
        <v>0.24</v>
      </c>
      <c r="J35" s="37" t="s">
        <v>38</v>
      </c>
      <c r="K35" s="38">
        <v>328829.90999999997</v>
      </c>
      <c r="L35" s="39">
        <v>230180</v>
      </c>
      <c r="M35" s="40">
        <v>98649.909999999974</v>
      </c>
      <c r="N35" s="41">
        <v>0.7</v>
      </c>
      <c r="O35" s="42">
        <v>0</v>
      </c>
      <c r="P35" s="42">
        <v>0</v>
      </c>
      <c r="Q35" s="42">
        <v>0</v>
      </c>
      <c r="R35" s="43">
        <v>0</v>
      </c>
      <c r="S35" s="43">
        <v>230180</v>
      </c>
      <c r="T35" s="25"/>
      <c r="U35" s="25"/>
      <c r="V35" s="25"/>
      <c r="W35" s="25"/>
      <c r="X35" s="25"/>
      <c r="Y35" s="26" t="b">
        <f t="shared" si="0"/>
        <v>1</v>
      </c>
      <c r="Z35" s="27">
        <f t="shared" si="1"/>
        <v>0.7</v>
      </c>
      <c r="AA35" s="26" t="b">
        <f t="shared" si="2"/>
        <v>1</v>
      </c>
      <c r="AB35" s="26" t="b">
        <f t="shared" si="3"/>
        <v>1</v>
      </c>
    </row>
    <row r="36" spans="1:28" s="26" customFormat="1" ht="22.5" x14ac:dyDescent="0.25">
      <c r="A36" s="28">
        <v>34</v>
      </c>
      <c r="B36" s="44" t="s">
        <v>141</v>
      </c>
      <c r="C36" s="30" t="s">
        <v>23</v>
      </c>
      <c r="D36" s="50" t="s">
        <v>63</v>
      </c>
      <c r="E36" s="32">
        <v>2601013</v>
      </c>
      <c r="F36" s="33" t="s">
        <v>64</v>
      </c>
      <c r="G36" s="34" t="s">
        <v>142</v>
      </c>
      <c r="H36" s="35" t="s">
        <v>26</v>
      </c>
      <c r="I36" s="36">
        <v>0.11600000000000001</v>
      </c>
      <c r="J36" s="37" t="s">
        <v>143</v>
      </c>
      <c r="K36" s="38">
        <v>608706.18000000005</v>
      </c>
      <c r="L36" s="39">
        <v>426094</v>
      </c>
      <c r="M36" s="40">
        <v>182612.18000000005</v>
      </c>
      <c r="N36" s="41">
        <v>0.7</v>
      </c>
      <c r="O36" s="42">
        <v>0</v>
      </c>
      <c r="P36" s="42">
        <v>0</v>
      </c>
      <c r="Q36" s="42">
        <v>0</v>
      </c>
      <c r="R36" s="43">
        <v>0</v>
      </c>
      <c r="S36" s="43">
        <v>426094</v>
      </c>
      <c r="T36" s="25"/>
      <c r="U36" s="25"/>
      <c r="V36" s="25"/>
      <c r="W36" s="25"/>
      <c r="X36" s="25"/>
      <c r="Y36" s="26" t="b">
        <f t="shared" si="0"/>
        <v>1</v>
      </c>
      <c r="Z36" s="27">
        <f t="shared" si="1"/>
        <v>0.7</v>
      </c>
      <c r="AA36" s="26" t="b">
        <f t="shared" si="2"/>
        <v>1</v>
      </c>
      <c r="AB36" s="26" t="b">
        <f t="shared" si="3"/>
        <v>1</v>
      </c>
    </row>
    <row r="37" spans="1:28" s="26" customFormat="1" ht="45" x14ac:dyDescent="0.25">
      <c r="A37" s="28">
        <v>35</v>
      </c>
      <c r="B37" s="47" t="s">
        <v>144</v>
      </c>
      <c r="C37" s="30" t="s">
        <v>23</v>
      </c>
      <c r="D37" s="50" t="s">
        <v>98</v>
      </c>
      <c r="E37" s="32">
        <v>2604182</v>
      </c>
      <c r="F37" s="33" t="s">
        <v>18</v>
      </c>
      <c r="G37" s="34" t="s">
        <v>145</v>
      </c>
      <c r="H37" s="35" t="s">
        <v>37</v>
      </c>
      <c r="I37" s="36">
        <v>0</v>
      </c>
      <c r="J37" s="37" t="s">
        <v>75</v>
      </c>
      <c r="K37" s="38">
        <v>0</v>
      </c>
      <c r="L37" s="39">
        <v>0</v>
      </c>
      <c r="M37" s="40">
        <v>0</v>
      </c>
      <c r="N37" s="41">
        <v>0.7</v>
      </c>
      <c r="O37" s="42">
        <v>0</v>
      </c>
      <c r="P37" s="42">
        <v>0</v>
      </c>
      <c r="Q37" s="42">
        <v>0</v>
      </c>
      <c r="R37" s="43">
        <v>0</v>
      </c>
      <c r="S37" s="43">
        <v>0</v>
      </c>
      <c r="T37" s="25"/>
      <c r="U37" s="25"/>
      <c r="V37" s="25"/>
      <c r="W37" s="25"/>
      <c r="X37" s="25"/>
      <c r="Y37" s="26" t="b">
        <f t="shared" si="0"/>
        <v>1</v>
      </c>
      <c r="Z37" s="27" t="e">
        <f t="shared" si="1"/>
        <v>#DIV/0!</v>
      </c>
      <c r="AA37" s="26" t="e">
        <f t="shared" si="2"/>
        <v>#DIV/0!</v>
      </c>
      <c r="AB37" s="26" t="b">
        <f t="shared" si="3"/>
        <v>1</v>
      </c>
    </row>
    <row r="38" spans="1:28" s="26" customFormat="1" ht="33.75" x14ac:dyDescent="0.25">
      <c r="A38" s="28">
        <v>36</v>
      </c>
      <c r="B38" s="44" t="s">
        <v>146</v>
      </c>
      <c r="C38" s="30" t="s">
        <v>23</v>
      </c>
      <c r="D38" s="50" t="s">
        <v>147</v>
      </c>
      <c r="E38" s="32">
        <v>2611042</v>
      </c>
      <c r="F38" s="33" t="s">
        <v>118</v>
      </c>
      <c r="G38" s="34" t="s">
        <v>148</v>
      </c>
      <c r="H38" s="35" t="s">
        <v>26</v>
      </c>
      <c r="I38" s="36">
        <v>1.31</v>
      </c>
      <c r="J38" s="37" t="s">
        <v>51</v>
      </c>
      <c r="K38" s="38">
        <v>3142640.34</v>
      </c>
      <c r="L38" s="39">
        <v>2199848</v>
      </c>
      <c r="M38" s="40">
        <v>942792.33999999985</v>
      </c>
      <c r="N38" s="41">
        <v>0.7</v>
      </c>
      <c r="O38" s="42">
        <v>0</v>
      </c>
      <c r="P38" s="42">
        <v>0</v>
      </c>
      <c r="Q38" s="42">
        <v>0</v>
      </c>
      <c r="R38" s="43">
        <v>0</v>
      </c>
      <c r="S38" s="43">
        <v>2199848</v>
      </c>
      <c r="T38" s="25"/>
      <c r="U38" s="25"/>
      <c r="V38" s="25"/>
      <c r="W38" s="25"/>
      <c r="X38" s="25"/>
      <c r="Y38" s="26" t="b">
        <f t="shared" si="0"/>
        <v>1</v>
      </c>
      <c r="Z38" s="27">
        <f t="shared" si="1"/>
        <v>0.7</v>
      </c>
      <c r="AA38" s="26" t="b">
        <f t="shared" si="2"/>
        <v>1</v>
      </c>
      <c r="AB38" s="26" t="b">
        <f t="shared" si="3"/>
        <v>1</v>
      </c>
    </row>
    <row r="39" spans="1:28" s="26" customFormat="1" ht="22.5" x14ac:dyDescent="0.25">
      <c r="A39" s="28">
        <v>37</v>
      </c>
      <c r="B39" s="44" t="s">
        <v>149</v>
      </c>
      <c r="C39" s="30" t="s">
        <v>23</v>
      </c>
      <c r="D39" s="50" t="s">
        <v>110</v>
      </c>
      <c r="E39" s="32">
        <v>2606012</v>
      </c>
      <c r="F39" s="33" t="s">
        <v>30</v>
      </c>
      <c r="G39" s="34" t="s">
        <v>150</v>
      </c>
      <c r="H39" s="35" t="s">
        <v>37</v>
      </c>
      <c r="I39" s="36">
        <v>0.874</v>
      </c>
      <c r="J39" s="37" t="s">
        <v>112</v>
      </c>
      <c r="K39" s="38">
        <v>1006077.24</v>
      </c>
      <c r="L39" s="39">
        <v>603646</v>
      </c>
      <c r="M39" s="40">
        <v>402431.24</v>
      </c>
      <c r="N39" s="41">
        <v>0.6</v>
      </c>
      <c r="O39" s="42">
        <v>0</v>
      </c>
      <c r="P39" s="42">
        <v>0</v>
      </c>
      <c r="Q39" s="42">
        <v>0</v>
      </c>
      <c r="R39" s="43">
        <v>0</v>
      </c>
      <c r="S39" s="43">
        <v>603646</v>
      </c>
      <c r="T39" s="25"/>
      <c r="U39" s="25"/>
      <c r="V39" s="25"/>
      <c r="W39" s="25"/>
      <c r="X39" s="25"/>
      <c r="Y39" s="26" t="b">
        <f t="shared" si="0"/>
        <v>1</v>
      </c>
      <c r="Z39" s="27">
        <f t="shared" si="1"/>
        <v>0.6</v>
      </c>
      <c r="AA39" s="26" t="b">
        <f t="shared" si="2"/>
        <v>1</v>
      </c>
      <c r="AB39" s="26" t="b">
        <f t="shared" si="3"/>
        <v>1</v>
      </c>
    </row>
    <row r="40" spans="1:28" s="26" customFormat="1" ht="22.5" x14ac:dyDescent="0.25">
      <c r="A40" s="28">
        <v>38</v>
      </c>
      <c r="B40" s="44" t="s">
        <v>151</v>
      </c>
      <c r="C40" s="30" t="s">
        <v>23</v>
      </c>
      <c r="D40" s="50" t="s">
        <v>68</v>
      </c>
      <c r="E40" s="32">
        <v>2607032</v>
      </c>
      <c r="F40" s="33" t="s">
        <v>41</v>
      </c>
      <c r="G40" s="34" t="s">
        <v>152</v>
      </c>
      <c r="H40" s="35" t="s">
        <v>37</v>
      </c>
      <c r="I40" s="36">
        <v>0.874</v>
      </c>
      <c r="J40" s="37" t="s">
        <v>70</v>
      </c>
      <c r="K40" s="38">
        <v>444828.52</v>
      </c>
      <c r="L40" s="39">
        <v>311379</v>
      </c>
      <c r="M40" s="40">
        <v>133449.52000000002</v>
      </c>
      <c r="N40" s="41">
        <v>0.7</v>
      </c>
      <c r="O40" s="42">
        <v>0</v>
      </c>
      <c r="P40" s="42">
        <v>0</v>
      </c>
      <c r="Q40" s="42">
        <v>0</v>
      </c>
      <c r="R40" s="43">
        <v>0</v>
      </c>
      <c r="S40" s="43">
        <v>311379</v>
      </c>
      <c r="T40" s="25"/>
      <c r="U40" s="25"/>
      <c r="V40" s="25"/>
      <c r="W40" s="25"/>
      <c r="X40" s="25"/>
      <c r="Y40" s="26" t="b">
        <f t="shared" si="0"/>
        <v>1</v>
      </c>
      <c r="Z40" s="27">
        <f t="shared" si="1"/>
        <v>0.7</v>
      </c>
      <c r="AA40" s="26" t="b">
        <f t="shared" si="2"/>
        <v>1</v>
      </c>
      <c r="AB40" s="26" t="b">
        <f t="shared" si="3"/>
        <v>1</v>
      </c>
    </row>
    <row r="41" spans="1:28" s="26" customFormat="1" ht="45" x14ac:dyDescent="0.25">
      <c r="A41" s="28">
        <v>39</v>
      </c>
      <c r="B41" s="47" t="s">
        <v>153</v>
      </c>
      <c r="C41" s="30" t="s">
        <v>23</v>
      </c>
      <c r="D41" s="50" t="s">
        <v>117</v>
      </c>
      <c r="E41" s="32">
        <v>2611011</v>
      </c>
      <c r="F41" s="33" t="s">
        <v>118</v>
      </c>
      <c r="G41" s="34" t="s">
        <v>154</v>
      </c>
      <c r="H41" s="35" t="s">
        <v>37</v>
      </c>
      <c r="I41" s="36">
        <v>0</v>
      </c>
      <c r="J41" s="37" t="s">
        <v>131</v>
      </c>
      <c r="K41" s="38">
        <v>0</v>
      </c>
      <c r="L41" s="39">
        <v>0</v>
      </c>
      <c r="M41" s="40">
        <f>K41-L41</f>
        <v>0</v>
      </c>
      <c r="N41" s="41">
        <v>0.7</v>
      </c>
      <c r="O41" s="42">
        <v>0</v>
      </c>
      <c r="P41" s="42">
        <v>0</v>
      </c>
      <c r="Q41" s="42">
        <v>0</v>
      </c>
      <c r="R41" s="43">
        <v>0</v>
      </c>
      <c r="S41" s="43">
        <f>L41</f>
        <v>0</v>
      </c>
      <c r="T41" s="25"/>
      <c r="U41" s="25"/>
      <c r="V41" s="25"/>
      <c r="W41" s="25"/>
      <c r="X41" s="25"/>
      <c r="Y41" s="26" t="b">
        <f t="shared" si="0"/>
        <v>1</v>
      </c>
      <c r="Z41" s="27" t="e">
        <f t="shared" si="1"/>
        <v>#DIV/0!</v>
      </c>
      <c r="AA41" s="26" t="e">
        <f t="shared" si="2"/>
        <v>#DIV/0!</v>
      </c>
      <c r="AB41" s="26" t="b">
        <f t="shared" si="3"/>
        <v>1</v>
      </c>
    </row>
    <row r="42" spans="1:28" s="26" customFormat="1" ht="45" x14ac:dyDescent="0.25">
      <c r="A42" s="28">
        <v>40</v>
      </c>
      <c r="B42" s="47" t="s">
        <v>155</v>
      </c>
      <c r="C42" s="30" t="s">
        <v>23</v>
      </c>
      <c r="D42" s="50" t="s">
        <v>98</v>
      </c>
      <c r="E42" s="32">
        <v>2604182</v>
      </c>
      <c r="F42" s="33" t="s">
        <v>18</v>
      </c>
      <c r="G42" s="34" t="s">
        <v>156</v>
      </c>
      <c r="H42" s="35" t="s">
        <v>37</v>
      </c>
      <c r="I42" s="36">
        <v>0</v>
      </c>
      <c r="J42" s="37" t="s">
        <v>75</v>
      </c>
      <c r="K42" s="38">
        <v>0</v>
      </c>
      <c r="L42" s="39">
        <v>0</v>
      </c>
      <c r="M42" s="40">
        <v>0</v>
      </c>
      <c r="N42" s="41">
        <v>0.7</v>
      </c>
      <c r="O42" s="42">
        <v>0</v>
      </c>
      <c r="P42" s="42">
        <v>0</v>
      </c>
      <c r="Q42" s="42">
        <v>0</v>
      </c>
      <c r="R42" s="43">
        <v>0</v>
      </c>
      <c r="S42" s="43">
        <v>0</v>
      </c>
      <c r="T42" s="25"/>
      <c r="U42" s="25"/>
      <c r="V42" s="25"/>
      <c r="W42" s="25"/>
      <c r="X42" s="25"/>
      <c r="Y42" s="26" t="b">
        <f t="shared" si="0"/>
        <v>1</v>
      </c>
      <c r="Z42" s="27" t="e">
        <f t="shared" si="1"/>
        <v>#DIV/0!</v>
      </c>
      <c r="AA42" s="26" t="e">
        <f t="shared" si="2"/>
        <v>#DIV/0!</v>
      </c>
      <c r="AB42" s="26" t="b">
        <f t="shared" si="3"/>
        <v>1</v>
      </c>
    </row>
    <row r="43" spans="1:28" s="26" customFormat="1" ht="22.5" x14ac:dyDescent="0.25">
      <c r="A43" s="28">
        <v>41</v>
      </c>
      <c r="B43" s="44" t="s">
        <v>157</v>
      </c>
      <c r="C43" s="30" t="s">
        <v>23</v>
      </c>
      <c r="D43" s="50" t="s">
        <v>158</v>
      </c>
      <c r="E43" s="32">
        <v>2612083</v>
      </c>
      <c r="F43" s="33" t="s">
        <v>59</v>
      </c>
      <c r="G43" s="34" t="s">
        <v>159</v>
      </c>
      <c r="H43" s="35" t="s">
        <v>26</v>
      </c>
      <c r="I43" s="36">
        <v>0.28999999999999998</v>
      </c>
      <c r="J43" s="37" t="s">
        <v>160</v>
      </c>
      <c r="K43" s="38">
        <v>166615.22</v>
      </c>
      <c r="L43" s="39">
        <v>99969</v>
      </c>
      <c r="M43" s="40">
        <v>66646.22</v>
      </c>
      <c r="N43" s="41">
        <v>0.6</v>
      </c>
      <c r="O43" s="42">
        <v>0</v>
      </c>
      <c r="P43" s="42">
        <v>0</v>
      </c>
      <c r="Q43" s="42">
        <v>0</v>
      </c>
      <c r="R43" s="43">
        <v>0</v>
      </c>
      <c r="S43" s="43">
        <v>99969</v>
      </c>
      <c r="T43" s="25"/>
      <c r="U43" s="25"/>
      <c r="V43" s="25"/>
      <c r="W43" s="25"/>
      <c r="X43" s="25"/>
      <c r="Y43" s="26" t="b">
        <f t="shared" si="0"/>
        <v>1</v>
      </c>
      <c r="Z43" s="27">
        <f t="shared" si="1"/>
        <v>0.6</v>
      </c>
      <c r="AA43" s="26" t="b">
        <f t="shared" si="2"/>
        <v>1</v>
      </c>
      <c r="AB43" s="26" t="b">
        <f t="shared" si="3"/>
        <v>1</v>
      </c>
    </row>
    <row r="44" spans="1:28" s="26" customFormat="1" ht="22.5" x14ac:dyDescent="0.25">
      <c r="A44" s="28">
        <v>42</v>
      </c>
      <c r="B44" s="44" t="s">
        <v>161</v>
      </c>
      <c r="C44" s="30" t="s">
        <v>23</v>
      </c>
      <c r="D44" s="50" t="s">
        <v>162</v>
      </c>
      <c r="E44" s="32">
        <v>2604142</v>
      </c>
      <c r="F44" s="33" t="s">
        <v>18</v>
      </c>
      <c r="G44" s="34" t="s">
        <v>163</v>
      </c>
      <c r="H44" s="35" t="s">
        <v>26</v>
      </c>
      <c r="I44" s="36">
        <v>0.13300000000000001</v>
      </c>
      <c r="J44" s="37" t="s">
        <v>27</v>
      </c>
      <c r="K44" s="38">
        <v>516686.11</v>
      </c>
      <c r="L44" s="39">
        <v>361680</v>
      </c>
      <c r="M44" s="40">
        <v>155006.10999999999</v>
      </c>
      <c r="N44" s="41">
        <v>0.7</v>
      </c>
      <c r="O44" s="42">
        <v>0</v>
      </c>
      <c r="P44" s="42">
        <v>0</v>
      </c>
      <c r="Q44" s="42">
        <v>0</v>
      </c>
      <c r="R44" s="43">
        <v>0</v>
      </c>
      <c r="S44" s="43">
        <v>361680</v>
      </c>
      <c r="T44" s="25"/>
      <c r="U44" s="25"/>
      <c r="V44" s="25"/>
      <c r="W44" s="25"/>
      <c r="X44" s="25"/>
      <c r="Y44" s="26" t="b">
        <f t="shared" si="0"/>
        <v>1</v>
      </c>
      <c r="Z44" s="27">
        <f t="shared" si="1"/>
        <v>0.7</v>
      </c>
      <c r="AA44" s="26" t="b">
        <f t="shared" si="2"/>
        <v>1</v>
      </c>
      <c r="AB44" s="26" t="b">
        <f t="shared" si="3"/>
        <v>1</v>
      </c>
    </row>
    <row r="45" spans="1:28" s="26" customFormat="1" ht="45" x14ac:dyDescent="0.25">
      <c r="A45" s="28">
        <v>43</v>
      </c>
      <c r="B45" s="47" t="s">
        <v>164</v>
      </c>
      <c r="C45" s="30" t="s">
        <v>23</v>
      </c>
      <c r="D45" s="50" t="s">
        <v>158</v>
      </c>
      <c r="E45" s="32">
        <v>2612083</v>
      </c>
      <c r="F45" s="33" t="s">
        <v>59</v>
      </c>
      <c r="G45" s="34" t="s">
        <v>165</v>
      </c>
      <c r="H45" s="35" t="s">
        <v>37</v>
      </c>
      <c r="I45" s="36">
        <v>0</v>
      </c>
      <c r="J45" s="37" t="s">
        <v>160</v>
      </c>
      <c r="K45" s="38">
        <v>0</v>
      </c>
      <c r="L45" s="39">
        <v>0</v>
      </c>
      <c r="M45" s="40">
        <v>0</v>
      </c>
      <c r="N45" s="41">
        <v>0.6</v>
      </c>
      <c r="O45" s="42">
        <v>0</v>
      </c>
      <c r="P45" s="42">
        <v>0</v>
      </c>
      <c r="Q45" s="42">
        <v>0</v>
      </c>
      <c r="R45" s="43">
        <v>0</v>
      </c>
      <c r="S45" s="43">
        <v>0</v>
      </c>
      <c r="T45" s="25"/>
      <c r="U45" s="25"/>
      <c r="V45" s="25"/>
      <c r="W45" s="25"/>
      <c r="X45" s="25"/>
      <c r="Y45" s="26" t="b">
        <f t="shared" si="0"/>
        <v>1</v>
      </c>
      <c r="Z45" s="27" t="e">
        <f t="shared" si="1"/>
        <v>#DIV/0!</v>
      </c>
      <c r="AA45" s="26" t="e">
        <f t="shared" si="2"/>
        <v>#DIV/0!</v>
      </c>
      <c r="AB45" s="26" t="b">
        <f t="shared" si="3"/>
        <v>1</v>
      </c>
    </row>
    <row r="46" spans="1:28" s="26" customFormat="1" ht="45" x14ac:dyDescent="0.25">
      <c r="A46" s="28">
        <v>44</v>
      </c>
      <c r="B46" s="44" t="s">
        <v>166</v>
      </c>
      <c r="C46" s="30" t="s">
        <v>23</v>
      </c>
      <c r="D46" s="50" t="s">
        <v>54</v>
      </c>
      <c r="E46" s="32">
        <v>2607011</v>
      </c>
      <c r="F46" s="33" t="s">
        <v>41</v>
      </c>
      <c r="G46" s="34" t="s">
        <v>167</v>
      </c>
      <c r="H46" s="35" t="s">
        <v>20</v>
      </c>
      <c r="I46" s="36">
        <v>0.88900000000000001</v>
      </c>
      <c r="J46" s="37" t="s">
        <v>56</v>
      </c>
      <c r="K46" s="38">
        <v>9874038.7599999998</v>
      </c>
      <c r="L46" s="39">
        <v>6911827</v>
      </c>
      <c r="M46" s="40">
        <v>2962211.76</v>
      </c>
      <c r="N46" s="41">
        <v>0.7</v>
      </c>
      <c r="O46" s="42">
        <v>0</v>
      </c>
      <c r="P46" s="42">
        <v>0</v>
      </c>
      <c r="Q46" s="42">
        <v>0</v>
      </c>
      <c r="R46" s="43">
        <v>0</v>
      </c>
      <c r="S46" s="43">
        <v>6911827</v>
      </c>
      <c r="T46" s="25"/>
      <c r="U46" s="25"/>
      <c r="V46" s="25"/>
      <c r="W46" s="25"/>
      <c r="X46" s="25"/>
      <c r="Y46" s="26" t="b">
        <f t="shared" si="0"/>
        <v>1</v>
      </c>
      <c r="Z46" s="27">
        <f t="shared" si="1"/>
        <v>0.7</v>
      </c>
      <c r="AA46" s="26" t="b">
        <f t="shared" si="2"/>
        <v>1</v>
      </c>
      <c r="AB46" s="26" t="b">
        <f t="shared" si="3"/>
        <v>1</v>
      </c>
    </row>
    <row r="47" spans="1:28" s="26" customFormat="1" ht="33.75" x14ac:dyDescent="0.25">
      <c r="A47" s="28">
        <v>45</v>
      </c>
      <c r="B47" s="44" t="s">
        <v>168</v>
      </c>
      <c r="C47" s="30" t="s">
        <v>23</v>
      </c>
      <c r="D47" s="50" t="s">
        <v>54</v>
      </c>
      <c r="E47" s="32">
        <v>2607011</v>
      </c>
      <c r="F47" s="33" t="s">
        <v>41</v>
      </c>
      <c r="G47" s="34" t="s">
        <v>169</v>
      </c>
      <c r="H47" s="35" t="s">
        <v>26</v>
      </c>
      <c r="I47" s="36">
        <v>0.72399999999999998</v>
      </c>
      <c r="J47" s="37" t="s">
        <v>56</v>
      </c>
      <c r="K47" s="38">
        <v>6676648.0999999996</v>
      </c>
      <c r="L47" s="39">
        <f>4673653</f>
        <v>4673653</v>
      </c>
      <c r="M47" s="40">
        <f>K47-L47</f>
        <v>2002995.0999999996</v>
      </c>
      <c r="N47" s="41">
        <v>0.7</v>
      </c>
      <c r="O47" s="42">
        <v>0</v>
      </c>
      <c r="P47" s="42">
        <v>0</v>
      </c>
      <c r="Q47" s="42">
        <v>0</v>
      </c>
      <c r="R47" s="43">
        <v>0</v>
      </c>
      <c r="S47" s="43">
        <f>L47</f>
        <v>4673653</v>
      </c>
      <c r="T47" s="25"/>
      <c r="U47" s="25"/>
      <c r="V47" s="25"/>
      <c r="W47" s="25"/>
      <c r="X47" s="25"/>
      <c r="Y47" s="26" t="b">
        <f t="shared" si="0"/>
        <v>1</v>
      </c>
      <c r="Z47" s="27">
        <f t="shared" si="1"/>
        <v>0.7</v>
      </c>
      <c r="AA47" s="26" t="b">
        <f t="shared" si="2"/>
        <v>1</v>
      </c>
      <c r="AB47" s="26" t="b">
        <f t="shared" si="3"/>
        <v>1</v>
      </c>
    </row>
    <row r="48" spans="1:28" s="26" customFormat="1" ht="45" x14ac:dyDescent="0.25">
      <c r="A48" s="28">
        <v>46</v>
      </c>
      <c r="B48" s="47" t="s">
        <v>170</v>
      </c>
      <c r="C48" s="30" t="s">
        <v>23</v>
      </c>
      <c r="D48" s="50" t="s">
        <v>171</v>
      </c>
      <c r="E48" s="60">
        <v>2607062</v>
      </c>
      <c r="F48" s="61" t="s">
        <v>41</v>
      </c>
      <c r="G48" s="34" t="s">
        <v>172</v>
      </c>
      <c r="H48" s="35" t="s">
        <v>37</v>
      </c>
      <c r="I48" s="36">
        <v>0</v>
      </c>
      <c r="J48" s="37" t="s">
        <v>173</v>
      </c>
      <c r="K48" s="38">
        <v>0</v>
      </c>
      <c r="L48" s="39">
        <v>0</v>
      </c>
      <c r="M48" s="40">
        <f>K48-L48</f>
        <v>0</v>
      </c>
      <c r="N48" s="41">
        <v>0.7</v>
      </c>
      <c r="O48" s="42">
        <v>0</v>
      </c>
      <c r="P48" s="42">
        <v>0</v>
      </c>
      <c r="Q48" s="42">
        <v>0</v>
      </c>
      <c r="R48" s="43">
        <v>0</v>
      </c>
      <c r="S48" s="43">
        <f>L48</f>
        <v>0</v>
      </c>
      <c r="T48" s="25"/>
      <c r="U48" s="25"/>
      <c r="V48" s="25"/>
      <c r="W48" s="25"/>
      <c r="X48" s="25"/>
      <c r="Y48" s="26" t="b">
        <f t="shared" si="0"/>
        <v>1</v>
      </c>
      <c r="Z48" s="27" t="e">
        <f t="shared" si="1"/>
        <v>#DIV/0!</v>
      </c>
      <c r="AA48" s="26" t="e">
        <f t="shared" si="2"/>
        <v>#DIV/0!</v>
      </c>
      <c r="AB48" s="26" t="b">
        <f t="shared" si="3"/>
        <v>1</v>
      </c>
    </row>
    <row r="49" spans="1:28" s="26" customFormat="1" ht="45" x14ac:dyDescent="0.25">
      <c r="A49" s="28">
        <v>47</v>
      </c>
      <c r="B49" s="47" t="s">
        <v>174</v>
      </c>
      <c r="C49" s="30" t="s">
        <v>23</v>
      </c>
      <c r="D49" s="50" t="s">
        <v>171</v>
      </c>
      <c r="E49" s="60">
        <v>2607062</v>
      </c>
      <c r="F49" s="61" t="s">
        <v>41</v>
      </c>
      <c r="G49" s="34" t="s">
        <v>175</v>
      </c>
      <c r="H49" s="35" t="s">
        <v>37</v>
      </c>
      <c r="I49" s="79">
        <v>0</v>
      </c>
      <c r="J49" s="80" t="s">
        <v>173</v>
      </c>
      <c r="K49" s="38">
        <v>0</v>
      </c>
      <c r="L49" s="39">
        <v>0</v>
      </c>
      <c r="M49" s="40">
        <f>K49-L49</f>
        <v>0</v>
      </c>
      <c r="N49" s="41">
        <v>0.7</v>
      </c>
      <c r="O49" s="42">
        <v>0</v>
      </c>
      <c r="P49" s="42">
        <v>0</v>
      </c>
      <c r="Q49" s="42">
        <v>0</v>
      </c>
      <c r="R49" s="43">
        <v>0</v>
      </c>
      <c r="S49" s="43">
        <f>L49</f>
        <v>0</v>
      </c>
      <c r="T49" s="25"/>
      <c r="U49" s="25"/>
      <c r="V49" s="25"/>
      <c r="W49" s="25"/>
      <c r="X49" s="25"/>
      <c r="Y49" s="26" t="b">
        <f t="shared" si="0"/>
        <v>1</v>
      </c>
      <c r="Z49" s="27" t="e">
        <f t="shared" si="1"/>
        <v>#DIV/0!</v>
      </c>
      <c r="AA49" s="26" t="e">
        <f t="shared" si="2"/>
        <v>#DIV/0!</v>
      </c>
      <c r="AB49" s="26" t="b">
        <f t="shared" si="3"/>
        <v>1</v>
      </c>
    </row>
    <row r="50" spans="1:28" s="26" customFormat="1" ht="22.5" x14ac:dyDescent="0.25">
      <c r="A50" s="28">
        <v>48</v>
      </c>
      <c r="B50" s="44" t="s">
        <v>176</v>
      </c>
      <c r="C50" s="30" t="s">
        <v>23</v>
      </c>
      <c r="D50" s="50" t="s">
        <v>24</v>
      </c>
      <c r="E50" s="32">
        <v>2604082</v>
      </c>
      <c r="F50" s="33" t="s">
        <v>18</v>
      </c>
      <c r="G50" s="34" t="s">
        <v>177</v>
      </c>
      <c r="H50" s="35" t="s">
        <v>37</v>
      </c>
      <c r="I50" s="36">
        <v>0.90200000000000002</v>
      </c>
      <c r="J50" s="37" t="s">
        <v>27</v>
      </c>
      <c r="K50" s="38">
        <v>404432</v>
      </c>
      <c r="L50" s="39">
        <v>283102</v>
      </c>
      <c r="M50" s="40">
        <f>K50-L50</f>
        <v>121330</v>
      </c>
      <c r="N50" s="41">
        <v>0.7</v>
      </c>
      <c r="O50" s="42">
        <v>0</v>
      </c>
      <c r="P50" s="42">
        <v>0</v>
      </c>
      <c r="Q50" s="42">
        <v>0</v>
      </c>
      <c r="R50" s="43">
        <v>0</v>
      </c>
      <c r="S50" s="43">
        <f>L50</f>
        <v>283102</v>
      </c>
      <c r="T50" s="25"/>
      <c r="U50" s="25"/>
      <c r="V50" s="25"/>
      <c r="W50" s="25"/>
      <c r="X50" s="25"/>
      <c r="Y50" s="26" t="b">
        <f t="shared" si="0"/>
        <v>1</v>
      </c>
      <c r="Z50" s="27">
        <f t="shared" si="1"/>
        <v>0.7</v>
      </c>
      <c r="AA50" s="26" t="b">
        <f t="shared" si="2"/>
        <v>1</v>
      </c>
      <c r="AB50" s="26" t="b">
        <f t="shared" si="3"/>
        <v>1</v>
      </c>
    </row>
    <row r="51" spans="1:28" s="26" customFormat="1" ht="22.5" x14ac:dyDescent="0.25">
      <c r="A51" s="28">
        <v>49</v>
      </c>
      <c r="B51" s="44" t="s">
        <v>178</v>
      </c>
      <c r="C51" s="30" t="s">
        <v>23</v>
      </c>
      <c r="D51" s="50" t="s">
        <v>179</v>
      </c>
      <c r="E51" s="28">
        <v>2608043</v>
      </c>
      <c r="F51" s="33" t="s">
        <v>180</v>
      </c>
      <c r="G51" s="34" t="s">
        <v>181</v>
      </c>
      <c r="H51" s="35" t="s">
        <v>37</v>
      </c>
      <c r="I51" s="36">
        <v>0.626</v>
      </c>
      <c r="J51" s="37" t="s">
        <v>143</v>
      </c>
      <c r="K51" s="38">
        <v>478988.54</v>
      </c>
      <c r="L51" s="39">
        <v>287393</v>
      </c>
      <c r="M51" s="40">
        <f>K51-L51</f>
        <v>191595.53999999998</v>
      </c>
      <c r="N51" s="41">
        <v>0.6</v>
      </c>
      <c r="O51" s="42">
        <v>0</v>
      </c>
      <c r="P51" s="42">
        <v>0</v>
      </c>
      <c r="Q51" s="42">
        <v>0</v>
      </c>
      <c r="R51" s="43">
        <v>0</v>
      </c>
      <c r="S51" s="43">
        <f>L51</f>
        <v>287393</v>
      </c>
      <c r="T51" s="25"/>
      <c r="U51" s="25"/>
      <c r="V51" s="25"/>
      <c r="W51" s="25"/>
      <c r="X51" s="25"/>
      <c r="Y51" s="26" t="b">
        <f t="shared" si="0"/>
        <v>1</v>
      </c>
      <c r="Z51" s="27">
        <f t="shared" si="1"/>
        <v>0.6</v>
      </c>
      <c r="AA51" s="26" t="b">
        <f t="shared" si="2"/>
        <v>1</v>
      </c>
      <c r="AB51" s="26" t="b">
        <f t="shared" si="3"/>
        <v>1</v>
      </c>
    </row>
    <row r="52" spans="1:28" x14ac:dyDescent="0.25">
      <c r="A52" s="1" t="s">
        <v>182</v>
      </c>
      <c r="B52" s="1"/>
      <c r="C52" s="1"/>
      <c r="D52" s="1"/>
      <c r="E52" s="1"/>
      <c r="F52" s="1"/>
      <c r="G52" s="1"/>
      <c r="H52" s="1"/>
      <c r="I52" s="81">
        <f>SUM(I3:I51)</f>
        <v>27.820999999999994</v>
      </c>
      <c r="J52" s="82" t="s">
        <v>183</v>
      </c>
      <c r="K52" s="83">
        <f>SUM(K3:K51)</f>
        <v>144441363.47</v>
      </c>
      <c r="L52" s="83">
        <f>SUM(L3:L51)</f>
        <v>100091365</v>
      </c>
      <c r="M52" s="83">
        <f>SUM(M3:M51)</f>
        <v>44349998.470000006</v>
      </c>
      <c r="N52" s="84" t="s">
        <v>183</v>
      </c>
      <c r="O52" s="85">
        <f t="shared" ref="O52:X52" si="4">SUM(O3:O51)</f>
        <v>0</v>
      </c>
      <c r="P52" s="85">
        <f t="shared" si="4"/>
        <v>0</v>
      </c>
      <c r="Q52" s="85">
        <f t="shared" si="4"/>
        <v>0</v>
      </c>
      <c r="R52" s="85">
        <f t="shared" si="4"/>
        <v>0</v>
      </c>
      <c r="S52" s="85">
        <f t="shared" si="4"/>
        <v>40717934</v>
      </c>
      <c r="T52" s="85">
        <f t="shared" si="4"/>
        <v>23736723</v>
      </c>
      <c r="U52" s="85">
        <f t="shared" si="4"/>
        <v>18546471</v>
      </c>
      <c r="V52" s="85">
        <f t="shared" si="4"/>
        <v>10681398</v>
      </c>
      <c r="W52" s="85">
        <f t="shared" si="4"/>
        <v>6408839</v>
      </c>
      <c r="X52" s="85">
        <f t="shared" si="4"/>
        <v>0</v>
      </c>
      <c r="Y52" s="26" t="b">
        <f t="shared" si="0"/>
        <v>1</v>
      </c>
      <c r="Z52" s="27">
        <f t="shared" si="1"/>
        <v>0.69299999999999995</v>
      </c>
      <c r="AA52" s="26" t="b">
        <f t="shared" si="2"/>
        <v>0</v>
      </c>
      <c r="AB52" s="26" t="b">
        <f t="shared" si="3"/>
        <v>1</v>
      </c>
    </row>
    <row r="53" spans="1:28" x14ac:dyDescent="0.25">
      <c r="A53" s="86" t="s">
        <v>184</v>
      </c>
      <c r="B53" s="87"/>
      <c r="C53" s="87"/>
      <c r="D53" s="87"/>
      <c r="E53" s="87"/>
      <c r="F53" s="87"/>
      <c r="G53" s="87"/>
      <c r="H53" s="88"/>
      <c r="I53" s="81">
        <f>SUMIF($C$3:$C$51,"N",I3:I51)</f>
        <v>18.354000000000003</v>
      </c>
      <c r="J53" s="82" t="s">
        <v>183</v>
      </c>
      <c r="K53" s="83">
        <f>SUMIF($C$3:$C$51,"N",K3:K51)</f>
        <v>50973649.029999994</v>
      </c>
      <c r="L53" s="83">
        <f>SUMIF($C$3:$C$51,"N",L3:L51)</f>
        <v>34663969</v>
      </c>
      <c r="M53" s="83">
        <f>SUMIF($C$3:$C$51,"N",M3:M51)</f>
        <v>16309680.029999997</v>
      </c>
      <c r="N53" s="89" t="s">
        <v>183</v>
      </c>
      <c r="O53" s="83">
        <f t="shared" ref="O53:X53" si="5">SUMIF($C$3:$C$51,"N",O3:O51)</f>
        <v>0</v>
      </c>
      <c r="P53" s="83">
        <f t="shared" si="5"/>
        <v>0</v>
      </c>
      <c r="Q53" s="83">
        <f t="shared" si="5"/>
        <v>0</v>
      </c>
      <c r="R53" s="83">
        <f t="shared" si="5"/>
        <v>0</v>
      </c>
      <c r="S53" s="83">
        <f t="shared" si="5"/>
        <v>34663969</v>
      </c>
      <c r="T53" s="83">
        <f t="shared" si="5"/>
        <v>0</v>
      </c>
      <c r="U53" s="83">
        <f t="shared" si="5"/>
        <v>0</v>
      </c>
      <c r="V53" s="83">
        <f t="shared" si="5"/>
        <v>0</v>
      </c>
      <c r="W53" s="83">
        <f t="shared" si="5"/>
        <v>0</v>
      </c>
      <c r="X53" s="83">
        <f t="shared" si="5"/>
        <v>0</v>
      </c>
      <c r="Y53" s="26" t="b">
        <f t="shared" si="0"/>
        <v>1</v>
      </c>
      <c r="Z53" s="27">
        <f t="shared" si="1"/>
        <v>0.68</v>
      </c>
      <c r="AA53" s="26" t="b">
        <f t="shared" si="2"/>
        <v>0</v>
      </c>
      <c r="AB53" s="26" t="b">
        <f t="shared" si="3"/>
        <v>1</v>
      </c>
    </row>
    <row r="54" spans="1:28" x14ac:dyDescent="0.25">
      <c r="A54" s="90" t="s">
        <v>185</v>
      </c>
      <c r="B54" s="90"/>
      <c r="C54" s="90"/>
      <c r="D54" s="90"/>
      <c r="E54" s="90"/>
      <c r="F54" s="90"/>
      <c r="G54" s="90"/>
      <c r="H54" s="90"/>
      <c r="I54" s="91">
        <f>SUMIF($C$3:$C$51,"W",I3:I51)</f>
        <v>9.4670000000000005</v>
      </c>
      <c r="J54" s="92" t="s">
        <v>183</v>
      </c>
      <c r="K54" s="93">
        <f>SUMIF($C$3:$C$51,"W",K3:K51)</f>
        <v>93467714.439999998</v>
      </c>
      <c r="L54" s="93">
        <f>SUMIF($C$3:$C$51,"W",L3:L51)</f>
        <v>65427396</v>
      </c>
      <c r="M54" s="93">
        <f>SUMIF($C$3:$C$51,"W",M3:M51)</f>
        <v>28040318.440000001</v>
      </c>
      <c r="N54" s="94" t="s">
        <v>183</v>
      </c>
      <c r="O54" s="93">
        <f t="shared" ref="O54:X54" si="6">SUMIF($C$3:$C$51,"W",O3:O51)</f>
        <v>0</v>
      </c>
      <c r="P54" s="93">
        <f t="shared" si="6"/>
        <v>0</v>
      </c>
      <c r="Q54" s="93">
        <f t="shared" si="6"/>
        <v>0</v>
      </c>
      <c r="R54" s="93">
        <f t="shared" si="6"/>
        <v>0</v>
      </c>
      <c r="S54" s="93">
        <f t="shared" si="6"/>
        <v>6053965</v>
      </c>
      <c r="T54" s="93">
        <f t="shared" si="6"/>
        <v>23736723</v>
      </c>
      <c r="U54" s="93">
        <f t="shared" si="6"/>
        <v>18546471</v>
      </c>
      <c r="V54" s="93">
        <f t="shared" si="6"/>
        <v>10681398</v>
      </c>
      <c r="W54" s="93">
        <f t="shared" si="6"/>
        <v>6408839</v>
      </c>
      <c r="X54" s="93">
        <f t="shared" si="6"/>
        <v>0</v>
      </c>
      <c r="Y54" s="26" t="b">
        <f t="shared" si="0"/>
        <v>1</v>
      </c>
      <c r="Z54" s="27">
        <f t="shared" si="1"/>
        <v>0.7</v>
      </c>
      <c r="AA54" s="26" t="b">
        <f t="shared" si="2"/>
        <v>0</v>
      </c>
      <c r="AB54" s="26" t="b">
        <f t="shared" si="3"/>
        <v>1</v>
      </c>
    </row>
    <row r="55" spans="1:28" x14ac:dyDescent="0.25">
      <c r="A55" s="95"/>
    </row>
    <row r="56" spans="1:28" x14ac:dyDescent="0.25">
      <c r="A56" s="97" t="s">
        <v>186</v>
      </c>
      <c r="B56" s="98"/>
      <c r="C56" s="99"/>
      <c r="D56" s="99"/>
    </row>
    <row r="57" spans="1:28" x14ac:dyDescent="0.25">
      <c r="A57" s="100" t="s">
        <v>187</v>
      </c>
      <c r="B57" s="98"/>
      <c r="C57" s="99"/>
      <c r="D57" s="99"/>
    </row>
    <row r="58" spans="1:28" x14ac:dyDescent="0.25">
      <c r="A58" s="97" t="s">
        <v>188</v>
      </c>
      <c r="B58" s="98"/>
      <c r="C58" s="99"/>
      <c r="D58" s="99"/>
    </row>
    <row r="59" spans="1:28" x14ac:dyDescent="0.25">
      <c r="A59" s="101" t="s">
        <v>189</v>
      </c>
      <c r="B59" s="98"/>
      <c r="C59" s="99"/>
      <c r="D59" s="99"/>
    </row>
    <row r="60" spans="1:28" hidden="1" x14ac:dyDescent="0.25">
      <c r="A60" s="102"/>
    </row>
  </sheetData>
  <mergeCells count="18">
    <mergeCell ref="M1:M2"/>
    <mergeCell ref="N1:N2"/>
    <mergeCell ref="O1:X1"/>
    <mergeCell ref="A52:H52"/>
    <mergeCell ref="A53:H53"/>
    <mergeCell ref="A54:H54"/>
    <mergeCell ref="G1:G2"/>
    <mergeCell ref="H1:H2"/>
    <mergeCell ref="I1:I2"/>
    <mergeCell ref="J1:J2"/>
    <mergeCell ref="K1:K2"/>
    <mergeCell ref="L1:L2"/>
    <mergeCell ref="A1:A2"/>
    <mergeCell ref="B1:B2"/>
    <mergeCell ref="C1:C2"/>
    <mergeCell ref="D1:D2"/>
    <mergeCell ref="E1:E2"/>
    <mergeCell ref="F1:F2"/>
  </mergeCells>
  <conditionalFormatting sqref="B11:B13 B19:B20 B22:B28 B3:B4 B16:B17 B6:B9 B30:B47">
    <cfRule type="expression" dxfId="39" priority="37">
      <formula>$O3="p"</formula>
    </cfRule>
    <cfRule type="expression" dxfId="38" priority="38">
      <formula>$O3="k"</formula>
    </cfRule>
    <cfRule type="expression" dxfId="37" priority="39">
      <formula>$N3="odrzucenie"</formula>
    </cfRule>
    <cfRule type="expression" dxfId="36" priority="40">
      <formula>$N3="rezygnacja"</formula>
    </cfRule>
  </conditionalFormatting>
  <conditionalFormatting sqref="B5 B15 B21">
    <cfRule type="expression" dxfId="35" priority="33">
      <formula>$P5="p"</formula>
    </cfRule>
    <cfRule type="expression" dxfId="34" priority="34">
      <formula>$P5="k"</formula>
    </cfRule>
    <cfRule type="expression" dxfId="33" priority="35">
      <formula>$N5="odrzucenie"</formula>
    </cfRule>
    <cfRule type="expression" dxfId="32" priority="36">
      <formula>$N5="rezygnacja"</formula>
    </cfRule>
  </conditionalFormatting>
  <conditionalFormatting sqref="B10">
    <cfRule type="expression" dxfId="31" priority="29">
      <formula>$P10="p"</formula>
    </cfRule>
    <cfRule type="expression" dxfId="30" priority="30">
      <formula>$P10="k"</formula>
    </cfRule>
    <cfRule type="expression" dxfId="29" priority="31">
      <formula>$N10="odrzucenie"</formula>
    </cfRule>
    <cfRule type="expression" dxfId="28" priority="32">
      <formula>$N10="rezygnacja"</formula>
    </cfRule>
  </conditionalFormatting>
  <conditionalFormatting sqref="B14">
    <cfRule type="expression" dxfId="27" priority="25">
      <formula>$P14="p"</formula>
    </cfRule>
    <cfRule type="expression" dxfId="26" priority="26">
      <formula>$P14="k"</formula>
    </cfRule>
    <cfRule type="expression" dxfId="25" priority="27">
      <formula>$N14="odrzucenie"</formula>
    </cfRule>
    <cfRule type="expression" dxfId="24" priority="28">
      <formula>$N14="rezygnacja"</formula>
    </cfRule>
  </conditionalFormatting>
  <conditionalFormatting sqref="B18">
    <cfRule type="expression" dxfId="23" priority="21">
      <formula>$P18="p"</formula>
    </cfRule>
    <cfRule type="expression" dxfId="22" priority="22">
      <formula>$P18="k"</formula>
    </cfRule>
    <cfRule type="expression" dxfId="21" priority="23">
      <formula>$N18="odrzucenie"</formula>
    </cfRule>
    <cfRule type="expression" dxfId="20" priority="24">
      <formula>$N18="rezygnacja"</formula>
    </cfRule>
  </conditionalFormatting>
  <conditionalFormatting sqref="B29">
    <cfRule type="expression" dxfId="19" priority="17">
      <formula>$P29="p"</formula>
    </cfRule>
    <cfRule type="expression" dxfId="18" priority="18">
      <formula>$P29="k"</formula>
    </cfRule>
    <cfRule type="expression" dxfId="17" priority="19">
      <formula>$N29="odrzucenie"</formula>
    </cfRule>
    <cfRule type="expression" dxfId="16" priority="20">
      <formula>$N29="rezygnacja"</formula>
    </cfRule>
  </conditionalFormatting>
  <conditionalFormatting sqref="B49 B51">
    <cfRule type="expression" dxfId="15" priority="13">
      <formula>$O49="p"</formula>
    </cfRule>
    <cfRule type="expression" dxfId="14" priority="14">
      <formula>$O49="k"</formula>
    </cfRule>
    <cfRule type="expression" dxfId="13" priority="15">
      <formula>$N49="odrzucenie"</formula>
    </cfRule>
    <cfRule type="expression" dxfId="12" priority="16">
      <formula>$N49="rezygnacja"</formula>
    </cfRule>
  </conditionalFormatting>
  <conditionalFormatting sqref="B48">
    <cfRule type="expression" dxfId="11" priority="9">
      <formula>$O48="p"</formula>
    </cfRule>
    <cfRule type="expression" dxfId="10" priority="10">
      <formula>$O48="k"</formula>
    </cfRule>
    <cfRule type="expression" dxfId="9" priority="11">
      <formula>$N48="odrzucenie"</formula>
    </cfRule>
    <cfRule type="expression" dxfId="8" priority="12">
      <formula>$N48="rezygnacja"</formula>
    </cfRule>
  </conditionalFormatting>
  <conditionalFormatting sqref="I49:J49">
    <cfRule type="expression" dxfId="7" priority="5">
      <formula>$Q49="p"</formula>
    </cfRule>
    <cfRule type="expression" dxfId="6" priority="6">
      <formula>$Q49="k"</formula>
    </cfRule>
    <cfRule type="expression" dxfId="5" priority="7">
      <formula>$P49="odrzucenie"</formula>
    </cfRule>
    <cfRule type="expression" dxfId="4" priority="8">
      <formula>$P49="rezygnacja"</formula>
    </cfRule>
  </conditionalFormatting>
  <conditionalFormatting sqref="B50">
    <cfRule type="expression" dxfId="3" priority="1">
      <formula>$O50="p"</formula>
    </cfRule>
    <cfRule type="expression" dxfId="2" priority="2">
      <formula>$O50="k"</formula>
    </cfRule>
    <cfRule type="expression" dxfId="1" priority="3">
      <formula>$N50="odrzucenie"</formula>
    </cfRule>
    <cfRule type="expression" dxfId="0" priority="4">
      <formula>$N50="rezygnacja"</formula>
    </cfRule>
  </conditionalFormatting>
  <dataValidations count="1">
    <dataValidation type="list" allowBlank="1" showInputMessage="1" showErrorMessage="1" sqref="H3:H51" xr:uid="{6699CA1A-6F0A-4009-85CB-2176C98D180D}">
      <formula1>"B,P,R"</formula1>
    </dataValidation>
  </dataValidations>
  <pageMargins left="0.23622047244094491" right="0.23622047244094491" top="0.74803149606299213" bottom="0.74803149606299213" header="0.31496062992125984" footer="0.31496062992125984"/>
  <pageSetup paperSize="9" scale="66" fitToHeight="0" orientation="landscape" r:id="rId1"/>
  <headerFooter>
    <oddHeader>&amp;LWojewództwo Świętokrzyskie - zadania gminne lista rezerwowa</oddHead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gm rez</vt:lpstr>
      <vt:lpstr>'gm rez'!Obszar_wydruku</vt:lpstr>
      <vt:lpstr>'gm rez'!Tytuły_wydruku</vt:lpstr>
    </vt:vector>
  </TitlesOfParts>
  <Company>SUW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Jalosinska, Malgorzata</dc:creator>
  <cp:lastModifiedBy>Jalosinska, Malgorzata</cp:lastModifiedBy>
  <dcterms:created xsi:type="dcterms:W3CDTF">2023-06-01T12:55:03Z</dcterms:created>
  <dcterms:modified xsi:type="dcterms:W3CDTF">2023-06-01T12:55:25Z</dcterms:modified>
</cp:coreProperties>
</file>